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649" lockStructure="1"/>
  <bookViews>
    <workbookView xWindow="240" yWindow="60" windowWidth="14940" windowHeight="7875"/>
  </bookViews>
  <sheets>
    <sheet name="法適用_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AQ10" i="4" s="1"/>
  <c r="T6" i="5"/>
  <c r="AI10" i="4" s="1"/>
  <c r="S6" i="5"/>
  <c r="R6" i="5"/>
  <c r="Q6" i="5"/>
  <c r="AI8" i="4" s="1"/>
  <c r="P6" i="5"/>
  <c r="O6" i="5"/>
  <c r="N6" i="5"/>
  <c r="M6" i="5"/>
  <c r="L6" i="5"/>
  <c r="Z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Y10" i="4"/>
  <c r="Z10" i="4"/>
  <c r="R10" i="4"/>
  <c r="J10" i="4"/>
  <c r="B10" i="4"/>
  <c r="AY8" i="4"/>
  <c r="AQ8" i="4"/>
  <c r="R8" i="4"/>
  <c r="J8" i="4"/>
  <c r="C10" i="5" l="1"/>
  <c r="D10" i="5"/>
  <c r="E10" i="5"/>
  <c r="B10" i="5"/>
</calcChain>
</file>

<file path=xl/sharedStrings.xml><?xml version="1.0" encoding="utf-8"?>
<sst xmlns="http://schemas.openxmlformats.org/spreadsheetml/2006/main" count="217" uniqueCount="107">
  <si>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</si>
  <si>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</si>
  <si>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</si>
  <si>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</si>
  <si>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</si>
  <si>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</si>
  <si>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</si>
  <si>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</si>
  <si>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</si>
  <si>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</si>
  <si>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</si>
  <si>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</si>
  <si>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</si>
  <si>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</si>
  <si>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</si>
  <si>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</si>
  <si>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</si>
  <si>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</si>
  <si>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</si>
  <si>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</si>
  <si>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</si>
  <si>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</si>
  <si>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</si>
  <si>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</si>
  <si>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</si>
  <si>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</si>
  <si>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</si>
  <si>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</si>
  <si>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</si>
  <si>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</si>
  <si>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</si>
  <si>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</si>
  <si>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</si>
  <si>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</si>
  <si>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</si>
  <si>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</si>
  <si>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</si>
  <si>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</si>
  <si>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</si>
  <si>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平成23年度から平成25年度における各指標の類似団体平均値は、当時の事業数を基に算出していますが、管路経年化率及び管路更新率については、平成26年度の事業数を基に類似団体平均値を算出しています。</t>
    <phoneticPr fontId="4"/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</si>
  <si>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</si>
  <si>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</si>
  <si>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</si>
  <si>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</si>
  <si>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</si>
  <si>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</si>
  <si>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</si>
  <si>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</si>
  <si>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</si>
  <si>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</si>
  <si>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</si>
  <si>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</si>
  <si>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</si>
  <si>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</si>
  <si>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</si>
  <si>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</si>
  <si>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</si>
  <si>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</si>
  <si>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</si>
  <si>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</si>
  <si>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</si>
  <si>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</si>
  <si>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</si>
  <si>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</si>
  <si>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</si>
  <si>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</si>
  <si>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</si>
  <si>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</si>
  <si>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</si>
  <si>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</si>
  <si>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</si>
  <si>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</si>
  <si>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</si>
  <si>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</si>
  <si>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</si>
  <si>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</si>
  <si>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</si>
  <si>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</si>
  <si>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</si>
  <si>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</si>
  <si>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</si>
  <si>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</si>
  <si>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</si>
  <si>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</si>
  <si>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</si>
  <si>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</si>
  <si>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</si>
  <si>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</si>
  <si>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</si>
  <si>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</si>
  <si>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</si>
  <si>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</si>
  <si>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</si>
  <si>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京都府　八幡市</t>
  </si>
  <si>
    <t>法適用</t>
  </si>
  <si>
    <t>水道事業</t>
  </si>
  <si>
    <t>末端給水事業</t>
  </si>
  <si>
    <t>A4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</si>
  <si>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</si>
  <si>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</si>
  <si>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</si>
  <si>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</si>
  <si>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</si>
  <si>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</si>
  <si>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平成27年度においては、平成26年度から引き続き、給水収益が減少し、各財政指標に大きく影響を与えている。有収水量の落ち込みが主な要因で、減少傾向は毎年続いているが、一方で給水契約件数については微増している。当市の水道料金は逓増性が高い（基本料金が安価）傾向にあるため、人口減少や少子高齢化、節水機器の普及等による契約件数あたりの使用水量の落ちこみが、給水収益の減少により影響しているものと考えられる。
　上記の状況にも関わらず、管路の老朽化は進んでおり、今後も更新が必要な配管が増加していくことから、これらの財源の確保が課題となるが、企業債残高についても微増で推移しており、将来負担を考慮すると借り入れは最小限に留め、より効率的な運営に努めていくことが必要となる。</t>
    <rPh sb="13" eb="15">
      <t>ヘイセイ</t>
    </rPh>
    <rPh sb="17" eb="19">
      <t>ネンド</t>
    </rPh>
    <rPh sb="21" eb="22">
      <t>ヒ</t>
    </rPh>
    <rPh sb="23" eb="24">
      <t>ツヅ</t>
    </rPh>
    <rPh sb="35" eb="36">
      <t>カク</t>
    </rPh>
    <rPh sb="36" eb="38">
      <t>ザイセイ</t>
    </rPh>
    <rPh sb="38" eb="40">
      <t>シヒョウ</t>
    </rPh>
    <rPh sb="41" eb="42">
      <t>オオ</t>
    </rPh>
    <rPh sb="44" eb="46">
      <t>エイキョウ</t>
    </rPh>
    <rPh sb="47" eb="48">
      <t>アタ</t>
    </rPh>
    <rPh sb="63" eb="64">
      <t>オモ</t>
    </rPh>
    <rPh sb="65" eb="67">
      <t>ヨウイン</t>
    </rPh>
    <rPh sb="74" eb="76">
      <t>マイトシ</t>
    </rPh>
    <rPh sb="76" eb="77">
      <t>ツヅ</t>
    </rPh>
    <rPh sb="203" eb="205">
      <t>ジョウキ</t>
    </rPh>
    <rPh sb="206" eb="208">
      <t>ジョウキョウ</t>
    </rPh>
    <rPh sb="210" eb="211">
      <t>カカ</t>
    </rPh>
    <rPh sb="268" eb="270">
      <t>キギョウ</t>
    </rPh>
    <rPh sb="270" eb="271">
      <t>サイ</t>
    </rPh>
    <rPh sb="271" eb="273">
      <t>ザンダカ</t>
    </rPh>
    <rPh sb="278" eb="280">
      <t>ビゾウ</t>
    </rPh>
    <rPh sb="281" eb="283">
      <t>スイイ</t>
    </rPh>
    <rPh sb="288" eb="290">
      <t>ショウライ</t>
    </rPh>
    <rPh sb="290" eb="292">
      <t>フタン</t>
    </rPh>
    <rPh sb="293" eb="295">
      <t>コウリョ</t>
    </rPh>
    <rPh sb="298" eb="299">
      <t>カ</t>
    </rPh>
    <rPh sb="300" eb="301">
      <t>イ</t>
    </rPh>
    <rPh sb="303" eb="306">
      <t>サイショウゲン</t>
    </rPh>
    <rPh sb="307" eb="308">
      <t>トド</t>
    </rPh>
    <phoneticPr fontId="4"/>
  </si>
  <si>
    <t>　経常収支比率については、平成25年度から3年連続で100%を下回っており、類似団体や全国平均と比較しても低い水準である。平成27年度時点で累積欠損金こそ発生していないが、収益の確保等改善が必要な状況である。
　料金回収率についても、上記と同様の要因により100%を下回っている。給水収益以外の主な経常収益としては、その他営業収益の下水道料金調定等事務受託料及び加入金、他会計補助金の退職給与金繰入金がある。
　施設利用率の低下は、有収水量や給水量の落ち込みによるもので、人口減少や節水機器の普及等が影響しているものと考えられる。一方で有収率については高い傾向にあり、漏水やメーター故障等が少なく、効率的に水の供給が行えていると言える。
　流動比率については、新会計基準の導入（八幡市では平成26年度に導入）により企業債が資本から負債へ振替となったことにより、平成25年度から平成26年度にかけては、当市においても全国的にも大きく数値を下げている。平成27年度については前年度比とほぼ横ばいで推移しており、支払能力については、類似団体と比べてやや低いものの、現時点では十分であると言える。ただし、3年連続で経常収支比率が100%を下回っているので、今後現金の減少が見込まれ、流動資産が減少するものと思われる。</t>
    <rPh sb="22" eb="23">
      <t>ネン</t>
    </rPh>
    <rPh sb="23" eb="25">
      <t>レンゾク</t>
    </rPh>
    <rPh sb="61" eb="63">
      <t>ヘイセイ</t>
    </rPh>
    <rPh sb="65" eb="67">
      <t>ネンド</t>
    </rPh>
    <rPh sb="236" eb="238">
      <t>ジンコウ</t>
    </rPh>
    <rPh sb="238" eb="240">
      <t>ゲンショウ</t>
    </rPh>
    <rPh sb="241" eb="243">
      <t>セッスイ</t>
    </rPh>
    <rPh sb="243" eb="245">
      <t>キキ</t>
    </rPh>
    <rPh sb="246" eb="248">
      <t>フキュウ</t>
    </rPh>
    <rPh sb="248" eb="249">
      <t>ナド</t>
    </rPh>
    <rPh sb="250" eb="252">
      <t>エイキョウ</t>
    </rPh>
    <rPh sb="259" eb="260">
      <t>カンガ</t>
    </rPh>
    <rPh sb="380" eb="382">
      <t>ヘイセイ</t>
    </rPh>
    <rPh sb="384" eb="386">
      <t>ネンド</t>
    </rPh>
    <rPh sb="388" eb="390">
      <t>ヘイセイ</t>
    </rPh>
    <rPh sb="392" eb="394">
      <t>ネンド</t>
    </rPh>
    <rPh sb="424" eb="426">
      <t>ヘイセイ</t>
    </rPh>
    <rPh sb="428" eb="430">
      <t>ネンド</t>
    </rPh>
    <rPh sb="435" eb="439">
      <t>ゼンネンドヒ</t>
    </rPh>
    <rPh sb="442" eb="443">
      <t>ヨコ</t>
    </rPh>
    <rPh sb="446" eb="448">
      <t>スイイ</t>
    </rPh>
    <rPh sb="453" eb="455">
      <t>シハライ</t>
    </rPh>
    <rPh sb="455" eb="457">
      <t>ノウリョク</t>
    </rPh>
    <rPh sb="499" eb="500">
      <t>ネン</t>
    </rPh>
    <rPh sb="500" eb="502">
      <t>レンゾク</t>
    </rPh>
    <rPh sb="532" eb="534">
      <t>ミコ</t>
    </rPh>
    <rPh sb="537" eb="539">
      <t>リュウドウ</t>
    </rPh>
    <rPh sb="539" eb="541">
      <t>シサン</t>
    </rPh>
    <rPh sb="542" eb="544">
      <t>ゲンショウ</t>
    </rPh>
    <rPh sb="549" eb="550">
      <t>オモ</t>
    </rPh>
    <phoneticPr fontId="4"/>
  </si>
  <si>
    <t>　管路経年化率や有形固定資産減価償却率から、市内の管路の老朽化が進んでいることがわかり、漏水等を未然に防ぐためにも順次更新が必要である。特に、管路経年比率は類似団体と比べ数値、増加幅共に大きくなっている。
　管路更新率について、平成26、27年度は類似団体平均値を下回っているが、これは浄水場等施設の耐震化事業を重点的に行ったことから、管路の更新工事が少なかったためである。
　なお、有形固定資産の減価償却率については、平成26年度に新会計基準を導入したことで、補助金等を財源とする固定資産や受贈財産について、みなし償却の廃止を行ったことから、減価償却累計額が大幅に増加し、これにより減価償却率が増加した。</t>
    <rPh sb="68" eb="69">
      <t>トク</t>
    </rPh>
    <rPh sb="71" eb="73">
      <t>カンロ</t>
    </rPh>
    <rPh sb="73" eb="75">
      <t>ケイネン</t>
    </rPh>
    <rPh sb="75" eb="77">
      <t>ヒリツ</t>
    </rPh>
    <rPh sb="78" eb="80">
      <t>ルイジ</t>
    </rPh>
    <rPh sb="80" eb="82">
      <t>ダンタイ</t>
    </rPh>
    <rPh sb="83" eb="84">
      <t>クラ</t>
    </rPh>
    <rPh sb="104" eb="106">
      <t>カンロ</t>
    </rPh>
    <rPh sb="106" eb="108">
      <t>コウシン</t>
    </rPh>
    <rPh sb="108" eb="109">
      <t>リツ</t>
    </rPh>
    <rPh sb="114" eb="116">
      <t>ヘイセイ</t>
    </rPh>
    <rPh sb="121" eb="123">
      <t>ネンド</t>
    </rPh>
    <rPh sb="124" eb="126">
      <t>ルイジ</t>
    </rPh>
    <rPh sb="126" eb="128">
      <t>ダンタイ</t>
    </rPh>
    <rPh sb="128" eb="131">
      <t>ヘイキンチ</t>
    </rPh>
    <rPh sb="132" eb="134">
      <t>シタマワ</t>
    </rPh>
    <rPh sb="143" eb="145">
      <t>ジョウスイ</t>
    </rPh>
    <rPh sb="145" eb="146">
      <t>ジョウ</t>
    </rPh>
    <rPh sb="146" eb="147">
      <t>ナド</t>
    </rPh>
    <rPh sb="147" eb="149">
      <t>シセツ</t>
    </rPh>
    <rPh sb="150" eb="153">
      <t>タイシンカ</t>
    </rPh>
    <rPh sb="153" eb="155">
      <t>ジギョウ</t>
    </rPh>
    <rPh sb="156" eb="159">
      <t>ジュウテンテキ</t>
    </rPh>
    <rPh sb="160" eb="161">
      <t>オコナ</t>
    </rPh>
    <rPh sb="171" eb="173">
      <t>コウシン</t>
    </rPh>
    <rPh sb="173" eb="175">
      <t>コウジ</t>
    </rPh>
    <rPh sb="176" eb="177">
      <t>スク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</si>
</sst>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2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データ!$EC$6:$EG$6</c:f>
              <c:numCache>
                <c:formatCode>#,##0.00;"△"#,##0.00;"-"</c:formatCode>
                <c:ptCount val="5"/>
                <c:pt idx="0">
                  <c:v>0.49</c:v>
                </c:pt>
                <c:pt idx="1">
                  <c:v>0.82</c:v>
                </c:pt>
                <c:pt idx="2">
                  <c:v>0.81</c:v>
                </c:pt>
                <c:pt idx="3">
                  <c:v>0.62</c:v>
                </c:pt>
                <c:pt idx="4">
                  <c:v>0.52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475456"/>
        <c:axId val="107161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0.84</c:v>
                </c:pt>
                <c:pt idx="1">
                  <c:v>0.78</c:v>
                </c:pt>
                <c:pt idx="2">
                  <c:v>0.83</c:v>
                </c:pt>
                <c:pt idx="3">
                  <c:v>0.72</c:v>
                </c:pt>
                <c:pt idx="4">
                  <c:v>0.71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475456"/>
        <c:axId val="107161088"/>
      </c:lineChart>
      <c:dateAx>
        <c:axId val="105475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7161088"/>
        <c:crosses val="autoZero"/>
        <c:auto val="1"/>
        <c:lblOffset val="100"/>
        <c:baseTimeUnit val="years"/>
      </c:dateAx>
      <c:valAx>
        <c:axId val="1071610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5475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103.44</c:v>
                </c:pt>
                <c:pt idx="1">
                  <c:v>105</c:v>
                </c:pt>
                <c:pt idx="2">
                  <c:v>98.64</c:v>
                </c:pt>
                <c:pt idx="3">
                  <c:v>96.27</c:v>
                </c:pt>
                <c:pt idx="4">
                  <c:v>97.11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174912"/>
        <c:axId val="107181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107.68</c:v>
                </c:pt>
                <c:pt idx="1">
                  <c:v>108.24</c:v>
                </c:pt>
                <c:pt idx="2">
                  <c:v>107.8</c:v>
                </c:pt>
                <c:pt idx="3">
                  <c:v>111.96</c:v>
                </c:pt>
                <c:pt idx="4">
                  <c:v>112.69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174912"/>
        <c:axId val="107181184"/>
      </c:lineChart>
      <c:dateAx>
        <c:axId val="1071749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7181184"/>
        <c:crosses val="autoZero"/>
        <c:auto val="1"/>
        <c:lblOffset val="100"/>
        <c:baseTimeUnit val="years"/>
      </c:dateAx>
      <c:valAx>
        <c:axId val="1071811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71749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データ!$DG$6:$DK$6</c:f>
              <c:numCache>
                <c:formatCode>#,##0.00;"△"#,##0.00;"-"</c:formatCode>
                <c:ptCount val="5"/>
                <c:pt idx="0">
                  <c:v>31.26</c:v>
                </c:pt>
                <c:pt idx="1">
                  <c:v>32.61</c:v>
                </c:pt>
                <c:pt idx="2">
                  <c:v>33.57</c:v>
                </c:pt>
                <c:pt idx="3">
                  <c:v>45.98</c:v>
                </c:pt>
                <c:pt idx="4">
                  <c:v>47.18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195008"/>
        <c:axId val="107201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#,##0.00;"△"#,##0.00;"-"</c:formatCode>
                <c:ptCount val="5"/>
                <c:pt idx="0">
                  <c:v>37.71</c:v>
                </c:pt>
                <c:pt idx="1">
                  <c:v>38.69</c:v>
                </c:pt>
                <c:pt idx="2">
                  <c:v>39.65</c:v>
                </c:pt>
                <c:pt idx="3">
                  <c:v>45.25</c:v>
                </c:pt>
                <c:pt idx="4">
                  <c:v>46.27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195008"/>
        <c:axId val="107201280"/>
      </c:lineChart>
      <c:dateAx>
        <c:axId val="1071950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7201280"/>
        <c:crosses val="autoZero"/>
        <c:auto val="1"/>
        <c:lblOffset val="100"/>
        <c:baseTimeUnit val="years"/>
      </c:dateAx>
      <c:valAx>
        <c:axId val="107201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71950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データ!$DR$6:$DV$6</c:f>
              <c:numCache>
                <c:formatCode>#,##0.00;"△"#,##0.00;"-"</c:formatCode>
                <c:ptCount val="5"/>
                <c:pt idx="0">
                  <c:v>2.4300000000000002</c:v>
                </c:pt>
                <c:pt idx="1">
                  <c:v>5.88</c:v>
                </c:pt>
                <c:pt idx="2">
                  <c:v>8.94</c:v>
                </c:pt>
                <c:pt idx="3">
                  <c:v>14.44</c:v>
                </c:pt>
                <c:pt idx="4">
                  <c:v>15.14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251968"/>
        <c:axId val="1072623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#,##0.00;"△"#,##0.00;"-"</c:formatCode>
                <c:ptCount val="5"/>
                <c:pt idx="0">
                  <c:v>7.67</c:v>
                </c:pt>
                <c:pt idx="1">
                  <c:v>8.4</c:v>
                </c:pt>
                <c:pt idx="2">
                  <c:v>9.7100000000000009</c:v>
                </c:pt>
                <c:pt idx="3">
                  <c:v>10.71</c:v>
                </c:pt>
                <c:pt idx="4">
                  <c:v>10.93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251968"/>
        <c:axId val="107262336"/>
      </c:lineChart>
      <c:dateAx>
        <c:axId val="1072519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7262336"/>
        <c:crosses val="autoZero"/>
        <c:auto val="1"/>
        <c:lblOffset val="100"/>
        <c:baseTimeUnit val="years"/>
      </c:dateAx>
      <c:valAx>
        <c:axId val="1072623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72519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データ!$AH$6:$AL$6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382656"/>
        <c:axId val="1075773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#,##0.00;"△"#,##0.00;"-"</c:formatCode>
                <c:ptCount val="5"/>
                <c:pt idx="0">
                  <c:v>4.67</c:v>
                </c:pt>
                <c:pt idx="1">
                  <c:v>4.46</c:v>
                </c:pt>
                <c:pt idx="2">
                  <c:v>4.3899999999999997</c:v>
                </c:pt>
                <c:pt idx="3">
                  <c:v>0.41</c:v>
                </c:pt>
                <c:pt idx="4">
                  <c:v>0.54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382656"/>
        <c:axId val="107577344"/>
      </c:lineChart>
      <c:dateAx>
        <c:axId val="1073826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7577344"/>
        <c:crosses val="autoZero"/>
        <c:auto val="1"/>
        <c:lblOffset val="100"/>
        <c:baseTimeUnit val="years"/>
      </c:dateAx>
      <c:valAx>
        <c:axId val="1075773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73826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データ!$AS$6:$AW$6</c:f>
              <c:numCache>
                <c:formatCode>#,##0.00;"△"#,##0.00;"-"</c:formatCode>
                <c:ptCount val="5"/>
                <c:pt idx="0">
                  <c:v>1075.72</c:v>
                </c:pt>
                <c:pt idx="1">
                  <c:v>925.37</c:v>
                </c:pt>
                <c:pt idx="2">
                  <c:v>412.81</c:v>
                </c:pt>
                <c:pt idx="3">
                  <c:v>298.45</c:v>
                </c:pt>
                <c:pt idx="4">
                  <c:v>320.11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664896"/>
        <c:axId val="1076668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#,##0.00;"△"#,##0.00;"-"</c:formatCode>
                <c:ptCount val="5"/>
                <c:pt idx="0">
                  <c:v>695.41</c:v>
                </c:pt>
                <c:pt idx="1">
                  <c:v>701</c:v>
                </c:pt>
                <c:pt idx="2">
                  <c:v>739.59</c:v>
                </c:pt>
                <c:pt idx="3">
                  <c:v>335.95</c:v>
                </c:pt>
                <c:pt idx="4">
                  <c:v>346.59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664896"/>
        <c:axId val="107666816"/>
      </c:lineChart>
      <c:dateAx>
        <c:axId val="1076648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7666816"/>
        <c:crosses val="autoZero"/>
        <c:auto val="1"/>
        <c:lblOffset val="100"/>
        <c:baseTimeUnit val="years"/>
      </c:dateAx>
      <c:valAx>
        <c:axId val="1076668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7664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371.65</c:v>
                </c:pt>
                <c:pt idx="1">
                  <c:v>364.13</c:v>
                </c:pt>
                <c:pt idx="2">
                  <c:v>372.71</c:v>
                </c:pt>
                <c:pt idx="3">
                  <c:v>388.54</c:v>
                </c:pt>
                <c:pt idx="4">
                  <c:v>400.48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963520"/>
        <c:axId val="1079654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343.45</c:v>
                </c:pt>
                <c:pt idx="1">
                  <c:v>330.99</c:v>
                </c:pt>
                <c:pt idx="2">
                  <c:v>324.08999999999997</c:v>
                </c:pt>
                <c:pt idx="3">
                  <c:v>319.82</c:v>
                </c:pt>
                <c:pt idx="4">
                  <c:v>312.02999999999997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963520"/>
        <c:axId val="107965440"/>
      </c:lineChart>
      <c:dateAx>
        <c:axId val="1079635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7965440"/>
        <c:crosses val="autoZero"/>
        <c:auto val="1"/>
        <c:lblOffset val="100"/>
        <c:baseTimeUnit val="years"/>
      </c:dateAx>
      <c:valAx>
        <c:axId val="1079654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79635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93.02</c:v>
                </c:pt>
                <c:pt idx="1">
                  <c:v>94.31</c:v>
                </c:pt>
                <c:pt idx="2">
                  <c:v>87.62</c:v>
                </c:pt>
                <c:pt idx="3">
                  <c:v>85.82</c:v>
                </c:pt>
                <c:pt idx="4">
                  <c:v>88.37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405568"/>
        <c:axId val="1154074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99.61</c:v>
                </c:pt>
                <c:pt idx="1">
                  <c:v>100.27</c:v>
                </c:pt>
                <c:pt idx="2">
                  <c:v>99.46</c:v>
                </c:pt>
                <c:pt idx="3">
                  <c:v>105.21</c:v>
                </c:pt>
                <c:pt idx="4">
                  <c:v>105.71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05568"/>
        <c:axId val="115407488"/>
      </c:lineChart>
      <c:dateAx>
        <c:axId val="1154055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5407488"/>
        <c:crosses val="autoZero"/>
        <c:auto val="1"/>
        <c:lblOffset val="100"/>
        <c:baseTimeUnit val="years"/>
      </c:dateAx>
      <c:valAx>
        <c:axId val="1154074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54055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155.38</c:v>
                </c:pt>
                <c:pt idx="1">
                  <c:v>154.07</c:v>
                </c:pt>
                <c:pt idx="2">
                  <c:v>165.24</c:v>
                </c:pt>
                <c:pt idx="3">
                  <c:v>167.57</c:v>
                </c:pt>
                <c:pt idx="4">
                  <c:v>162.69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048256"/>
        <c:axId val="1160501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169.59</c:v>
                </c:pt>
                <c:pt idx="1">
                  <c:v>169.62</c:v>
                </c:pt>
                <c:pt idx="2">
                  <c:v>171.78</c:v>
                </c:pt>
                <c:pt idx="3">
                  <c:v>162.59</c:v>
                </c:pt>
                <c:pt idx="4">
                  <c:v>162.15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048256"/>
        <c:axId val="116050176"/>
      </c:lineChart>
      <c:dateAx>
        <c:axId val="1160482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6050176"/>
        <c:crosses val="autoZero"/>
        <c:auto val="1"/>
        <c:lblOffset val="100"/>
        <c:baseTimeUnit val="years"/>
      </c:dateAx>
      <c:valAx>
        <c:axId val="1160501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60482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60.19</c:v>
                </c:pt>
                <c:pt idx="1">
                  <c:v>60.07</c:v>
                </c:pt>
                <c:pt idx="2">
                  <c:v>59.27</c:v>
                </c:pt>
                <c:pt idx="3">
                  <c:v>57.86</c:v>
                </c:pt>
                <c:pt idx="4">
                  <c:v>57.43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084736"/>
        <c:axId val="116086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60.04</c:v>
                </c:pt>
                <c:pt idx="1">
                  <c:v>59.88</c:v>
                </c:pt>
                <c:pt idx="2">
                  <c:v>59.68</c:v>
                </c:pt>
                <c:pt idx="3">
                  <c:v>59.17</c:v>
                </c:pt>
                <c:pt idx="4">
                  <c:v>59.34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084736"/>
        <c:axId val="116086656"/>
      </c:lineChart>
      <c:dateAx>
        <c:axId val="1160847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6086656"/>
        <c:crosses val="autoZero"/>
        <c:auto val="1"/>
        <c:lblOffset val="100"/>
        <c:baseTimeUnit val="years"/>
      </c:dateAx>
      <c:valAx>
        <c:axId val="1160866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60847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96.06</c:v>
                </c:pt>
                <c:pt idx="1">
                  <c:v>96.7</c:v>
                </c:pt>
                <c:pt idx="2">
                  <c:v>97.07</c:v>
                </c:pt>
                <c:pt idx="3">
                  <c:v>97.97</c:v>
                </c:pt>
                <c:pt idx="4">
                  <c:v>97.69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166016"/>
        <c:axId val="11616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87.33</c:v>
                </c:pt>
                <c:pt idx="1">
                  <c:v>87.65</c:v>
                </c:pt>
                <c:pt idx="2">
                  <c:v>87.63</c:v>
                </c:pt>
                <c:pt idx="3">
                  <c:v>87.6</c:v>
                </c:pt>
                <c:pt idx="4">
                  <c:v>87.74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166016"/>
        <c:axId val="116168192"/>
      </c:lineChart>
      <c:dateAx>
        <c:axId val="116166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6168192"/>
        <c:crosses val="autoZero"/>
        <c:auto val="1"/>
        <c:lblOffset val="100"/>
        <c:baseTimeUnit val="years"/>
      </c:dateAx>
      <c:valAx>
        <c:axId val="11616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6166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F4277BC-30E4-4266-91D5-68C1F0E82A3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【113.56】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990BA7D-5383-4D16-B738-2ACC3DDDEC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66A214-28B9-4A84-9BCA-9296A62046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【262.74】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74AD17-A8AA-4A7D-877C-84A3EFA23F0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【276.38】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CC22578-84EF-4AF0-A669-91BFA51E54A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【89.95】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46DF1C0-86AA-4484-B256-AD295D1C35A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【59.76】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3797F-8967-4D45-88BC-7E016710946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【163.72】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617DBF7-5CBA-41A3-9146-B0CD9746B61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【104.99】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645B2BB-AEB8-413B-AF84-0D917C8F8E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【47.18】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502B9EF-0D34-4E94-A43C-AC932C6E755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【13.18】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E6593F-6AF7-48F0-B495-69F2A3E5655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【0.85】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topLeftCell="A48" zoomScaleNormal="100" workbookViewId="0">
      <selection activeCell="K77" sqref="K77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3" spans="1:78" ht="9.75" customHeight="1">
      <c r="A3" s="2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</row>
    <row r="4" spans="1:78" ht="9.75" customHeight="1">
      <c r="A4" s="2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2" t="str">
        <f>データ!H6</f>
        <v>京都府　八幡市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3" t="s">
        <v>1</v>
      </c>
      <c r="C7" s="44"/>
      <c r="D7" s="44"/>
      <c r="E7" s="44"/>
      <c r="F7" s="44"/>
      <c r="G7" s="44"/>
      <c r="H7" s="44"/>
      <c r="I7" s="45"/>
      <c r="J7" s="43" t="s">
        <v>2</v>
      </c>
      <c r="K7" s="44"/>
      <c r="L7" s="44"/>
      <c r="M7" s="44"/>
      <c r="N7" s="44"/>
      <c r="O7" s="44"/>
      <c r="P7" s="44"/>
      <c r="Q7" s="45"/>
      <c r="R7" s="43" t="s">
        <v>3</v>
      </c>
      <c r="S7" s="44"/>
      <c r="T7" s="44"/>
      <c r="U7" s="44"/>
      <c r="V7" s="44"/>
      <c r="W7" s="44"/>
      <c r="X7" s="44"/>
      <c r="Y7" s="45"/>
      <c r="Z7" s="43" t="s">
        <v>4</v>
      </c>
      <c r="AA7" s="44"/>
      <c r="AB7" s="44"/>
      <c r="AC7" s="44"/>
      <c r="AD7" s="44"/>
      <c r="AE7" s="44"/>
      <c r="AF7" s="44"/>
      <c r="AG7" s="45"/>
      <c r="AH7" s="3"/>
      <c r="AI7" s="43" t="s">
        <v>5</v>
      </c>
      <c r="AJ7" s="44"/>
      <c r="AK7" s="44"/>
      <c r="AL7" s="44"/>
      <c r="AM7" s="44"/>
      <c r="AN7" s="44"/>
      <c r="AO7" s="44"/>
      <c r="AP7" s="45"/>
      <c r="AQ7" s="46" t="s">
        <v>6</v>
      </c>
      <c r="AR7" s="46"/>
      <c r="AS7" s="46"/>
      <c r="AT7" s="46"/>
      <c r="AU7" s="46"/>
      <c r="AV7" s="46"/>
      <c r="AW7" s="46"/>
      <c r="AX7" s="46"/>
      <c r="AY7" s="46" t="s">
        <v>7</v>
      </c>
      <c r="AZ7" s="46"/>
      <c r="BA7" s="46"/>
      <c r="BB7" s="46"/>
      <c r="BC7" s="46"/>
      <c r="BD7" s="46"/>
      <c r="BE7" s="46"/>
      <c r="BF7" s="46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52" t="str">
        <f>データ!I6</f>
        <v>法適用</v>
      </c>
      <c r="C8" s="53"/>
      <c r="D8" s="53"/>
      <c r="E8" s="53"/>
      <c r="F8" s="53"/>
      <c r="G8" s="53"/>
      <c r="H8" s="53"/>
      <c r="I8" s="54"/>
      <c r="J8" s="52" t="str">
        <f>データ!J6</f>
        <v>水道事業</v>
      </c>
      <c r="K8" s="53"/>
      <c r="L8" s="53"/>
      <c r="M8" s="53"/>
      <c r="N8" s="53"/>
      <c r="O8" s="53"/>
      <c r="P8" s="53"/>
      <c r="Q8" s="54"/>
      <c r="R8" s="52" t="str">
        <f>データ!K6</f>
        <v>末端給水事業</v>
      </c>
      <c r="S8" s="53"/>
      <c r="T8" s="53"/>
      <c r="U8" s="53"/>
      <c r="V8" s="53"/>
      <c r="W8" s="53"/>
      <c r="X8" s="53"/>
      <c r="Y8" s="54"/>
      <c r="Z8" s="52" t="str">
        <f>データ!L6</f>
        <v>A4</v>
      </c>
      <c r="AA8" s="53"/>
      <c r="AB8" s="53"/>
      <c r="AC8" s="53"/>
      <c r="AD8" s="53"/>
      <c r="AE8" s="53"/>
      <c r="AF8" s="53"/>
      <c r="AG8" s="54"/>
      <c r="AH8" s="3"/>
      <c r="AI8" s="55">
        <f>データ!Q6</f>
        <v>72589</v>
      </c>
      <c r="AJ8" s="56"/>
      <c r="AK8" s="56"/>
      <c r="AL8" s="56"/>
      <c r="AM8" s="56"/>
      <c r="AN8" s="56"/>
      <c r="AO8" s="56"/>
      <c r="AP8" s="57"/>
      <c r="AQ8" s="47">
        <f>データ!R6</f>
        <v>24.35</v>
      </c>
      <c r="AR8" s="47"/>
      <c r="AS8" s="47"/>
      <c r="AT8" s="47"/>
      <c r="AU8" s="47"/>
      <c r="AV8" s="47"/>
      <c r="AW8" s="47"/>
      <c r="AX8" s="47"/>
      <c r="AY8" s="47">
        <f>データ!S6</f>
        <v>2981.07</v>
      </c>
      <c r="AZ8" s="47"/>
      <c r="BA8" s="47"/>
      <c r="BB8" s="47"/>
      <c r="BC8" s="47"/>
      <c r="BD8" s="47"/>
      <c r="BE8" s="47"/>
      <c r="BF8" s="47"/>
      <c r="BG8" s="3"/>
      <c r="BH8" s="3"/>
      <c r="BI8" s="3"/>
      <c r="BJ8" s="3"/>
      <c r="BK8" s="3"/>
      <c r="BL8" s="48" t="s">
        <v>9</v>
      </c>
      <c r="BM8" s="49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6" t="s">
        <v>11</v>
      </c>
      <c r="C9" s="46"/>
      <c r="D9" s="46"/>
      <c r="E9" s="46"/>
      <c r="F9" s="46"/>
      <c r="G9" s="46"/>
      <c r="H9" s="46"/>
      <c r="I9" s="46"/>
      <c r="J9" s="46" t="s">
        <v>12</v>
      </c>
      <c r="K9" s="46"/>
      <c r="L9" s="46"/>
      <c r="M9" s="46"/>
      <c r="N9" s="46"/>
      <c r="O9" s="46"/>
      <c r="P9" s="46"/>
      <c r="Q9" s="46"/>
      <c r="R9" s="46" t="s">
        <v>13</v>
      </c>
      <c r="S9" s="46"/>
      <c r="T9" s="46"/>
      <c r="U9" s="46"/>
      <c r="V9" s="46"/>
      <c r="W9" s="46"/>
      <c r="X9" s="46"/>
      <c r="Y9" s="46"/>
      <c r="Z9" s="46" t="s">
        <v>14</v>
      </c>
      <c r="AA9" s="46"/>
      <c r="AB9" s="46"/>
      <c r="AC9" s="46"/>
      <c r="AD9" s="46"/>
      <c r="AE9" s="46"/>
      <c r="AF9" s="46"/>
      <c r="AG9" s="46"/>
      <c r="AH9" s="3"/>
      <c r="AI9" s="46" t="s">
        <v>15</v>
      </c>
      <c r="AJ9" s="46"/>
      <c r="AK9" s="46"/>
      <c r="AL9" s="46"/>
      <c r="AM9" s="46"/>
      <c r="AN9" s="46"/>
      <c r="AO9" s="46"/>
      <c r="AP9" s="46"/>
      <c r="AQ9" s="46" t="s">
        <v>16</v>
      </c>
      <c r="AR9" s="46"/>
      <c r="AS9" s="46"/>
      <c r="AT9" s="46"/>
      <c r="AU9" s="46"/>
      <c r="AV9" s="46"/>
      <c r="AW9" s="46"/>
      <c r="AX9" s="46"/>
      <c r="AY9" s="46" t="s">
        <v>17</v>
      </c>
      <c r="AZ9" s="46"/>
      <c r="BA9" s="46"/>
      <c r="BB9" s="46"/>
      <c r="BC9" s="46"/>
      <c r="BD9" s="46"/>
      <c r="BE9" s="46"/>
      <c r="BF9" s="46"/>
      <c r="BG9" s="3"/>
      <c r="BH9" s="3"/>
      <c r="BI9" s="3"/>
      <c r="BJ9" s="3"/>
      <c r="BK9" s="3"/>
      <c r="BL9" s="50" t="s">
        <v>18</v>
      </c>
      <c r="BM9" s="51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7" t="str">
        <f>データ!M6</f>
        <v>-</v>
      </c>
      <c r="C10" s="47"/>
      <c r="D10" s="47"/>
      <c r="E10" s="47"/>
      <c r="F10" s="47"/>
      <c r="G10" s="47"/>
      <c r="H10" s="47"/>
      <c r="I10" s="47"/>
      <c r="J10" s="47">
        <f>データ!N6</f>
        <v>62.25</v>
      </c>
      <c r="K10" s="47"/>
      <c r="L10" s="47"/>
      <c r="M10" s="47"/>
      <c r="N10" s="47"/>
      <c r="O10" s="47"/>
      <c r="P10" s="47"/>
      <c r="Q10" s="47"/>
      <c r="R10" s="47">
        <f>データ!O6</f>
        <v>99.99</v>
      </c>
      <c r="S10" s="47"/>
      <c r="T10" s="47"/>
      <c r="U10" s="47"/>
      <c r="V10" s="47"/>
      <c r="W10" s="47"/>
      <c r="X10" s="47"/>
      <c r="Y10" s="47"/>
      <c r="Z10" s="78">
        <f>データ!P6</f>
        <v>2642</v>
      </c>
      <c r="AA10" s="78"/>
      <c r="AB10" s="78"/>
      <c r="AC10" s="78"/>
      <c r="AD10" s="78"/>
      <c r="AE10" s="78"/>
      <c r="AF10" s="78"/>
      <c r="AG10" s="78"/>
      <c r="AH10" s="2"/>
      <c r="AI10" s="78">
        <f>データ!T6</f>
        <v>72440</v>
      </c>
      <c r="AJ10" s="78"/>
      <c r="AK10" s="78"/>
      <c r="AL10" s="78"/>
      <c r="AM10" s="78"/>
      <c r="AN10" s="78"/>
      <c r="AO10" s="78"/>
      <c r="AP10" s="78"/>
      <c r="AQ10" s="47">
        <f>データ!U6</f>
        <v>15.85</v>
      </c>
      <c r="AR10" s="47"/>
      <c r="AS10" s="47"/>
      <c r="AT10" s="47"/>
      <c r="AU10" s="47"/>
      <c r="AV10" s="47"/>
      <c r="AW10" s="47"/>
      <c r="AX10" s="47"/>
      <c r="AY10" s="47">
        <f>データ!V6</f>
        <v>4570.3500000000004</v>
      </c>
      <c r="AZ10" s="47"/>
      <c r="BA10" s="47"/>
      <c r="BB10" s="47"/>
      <c r="BC10" s="47"/>
      <c r="BD10" s="47"/>
      <c r="BE10" s="47"/>
      <c r="BF10" s="47"/>
      <c r="BG10" s="2"/>
      <c r="BH10" s="2"/>
      <c r="BI10" s="2"/>
      <c r="BJ10" s="2"/>
      <c r="BK10" s="2"/>
      <c r="BL10" s="62" t="s">
        <v>20</v>
      </c>
      <c r="BM10" s="63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4" t="s">
        <v>22</v>
      </c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</row>
    <row r="14" spans="1:78" ht="13.5" customHeight="1">
      <c r="A14" s="2"/>
      <c r="B14" s="66" t="s">
        <v>23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8"/>
      <c r="BK14" s="2"/>
      <c r="BL14" s="72" t="s">
        <v>24</v>
      </c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4"/>
    </row>
    <row r="15" spans="1:78" ht="13.5" customHeight="1">
      <c r="A15" s="2"/>
      <c r="B15" s="69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1"/>
      <c r="BK15" s="2"/>
      <c r="BL15" s="75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7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8" t="s">
        <v>105</v>
      </c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60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8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60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8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60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8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60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8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60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8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60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8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60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8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60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8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60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8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60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8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60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8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60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8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60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8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60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8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60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8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60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8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60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8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59"/>
      <c r="BX33" s="59"/>
      <c r="BY33" s="59"/>
      <c r="BZ33" s="60"/>
    </row>
    <row r="34" spans="1:78" ht="13.5" customHeight="1">
      <c r="A34" s="2"/>
      <c r="B34" s="16"/>
      <c r="C34" s="61" t="s">
        <v>25</v>
      </c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19"/>
      <c r="R34" s="61" t="s">
        <v>26</v>
      </c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19"/>
      <c r="AG34" s="61" t="s">
        <v>27</v>
      </c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19"/>
      <c r="AV34" s="61" t="s">
        <v>28</v>
      </c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18"/>
      <c r="BK34" s="2"/>
      <c r="BL34" s="58"/>
      <c r="BM34" s="59"/>
      <c r="BN34" s="59"/>
      <c r="BO34" s="59"/>
      <c r="BP34" s="59"/>
      <c r="BQ34" s="59"/>
      <c r="BR34" s="59"/>
      <c r="BS34" s="59"/>
      <c r="BT34" s="59"/>
      <c r="BU34" s="59"/>
      <c r="BV34" s="59"/>
      <c r="BW34" s="59"/>
      <c r="BX34" s="59"/>
      <c r="BY34" s="59"/>
      <c r="BZ34" s="60"/>
    </row>
    <row r="35" spans="1:78" ht="13.5" customHeight="1">
      <c r="A35" s="2"/>
      <c r="B35" s="16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19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19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19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18"/>
      <c r="BK35" s="2"/>
      <c r="BL35" s="58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60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8"/>
      <c r="BM36" s="59"/>
      <c r="BN36" s="59"/>
      <c r="BO36" s="59"/>
      <c r="BP36" s="59"/>
      <c r="BQ36" s="59"/>
      <c r="BR36" s="59"/>
      <c r="BS36" s="59"/>
      <c r="BT36" s="59"/>
      <c r="BU36" s="59"/>
      <c r="BV36" s="59"/>
      <c r="BW36" s="59"/>
      <c r="BX36" s="59"/>
      <c r="BY36" s="59"/>
      <c r="BZ36" s="60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8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60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8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60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8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60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8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60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8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59"/>
      <c r="BZ41" s="60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8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60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8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60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8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60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72" t="s">
        <v>29</v>
      </c>
      <c r="BM45" s="73"/>
      <c r="BN45" s="73"/>
      <c r="BO45" s="73"/>
      <c r="BP45" s="73"/>
      <c r="BQ45" s="73"/>
      <c r="BR45" s="73"/>
      <c r="BS45" s="73"/>
      <c r="BT45" s="73"/>
      <c r="BU45" s="73"/>
      <c r="BV45" s="73"/>
      <c r="BW45" s="73"/>
      <c r="BX45" s="73"/>
      <c r="BY45" s="73"/>
      <c r="BZ45" s="74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75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  <c r="BX46" s="76"/>
      <c r="BY46" s="76"/>
      <c r="BZ46" s="77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8" t="s">
        <v>106</v>
      </c>
      <c r="BM47" s="59"/>
      <c r="BN47" s="59"/>
      <c r="BO47" s="59"/>
      <c r="BP47" s="59"/>
      <c r="BQ47" s="59"/>
      <c r="BR47" s="59"/>
      <c r="BS47" s="59"/>
      <c r="BT47" s="59"/>
      <c r="BU47" s="59"/>
      <c r="BV47" s="59"/>
      <c r="BW47" s="59"/>
      <c r="BX47" s="59"/>
      <c r="BY47" s="59"/>
      <c r="BZ47" s="60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8"/>
      <c r="BM48" s="59"/>
      <c r="BN48" s="59"/>
      <c r="BO48" s="59"/>
      <c r="BP48" s="59"/>
      <c r="BQ48" s="59"/>
      <c r="BR48" s="59"/>
      <c r="BS48" s="59"/>
      <c r="BT48" s="59"/>
      <c r="BU48" s="59"/>
      <c r="BV48" s="59"/>
      <c r="BW48" s="59"/>
      <c r="BX48" s="59"/>
      <c r="BY48" s="59"/>
      <c r="BZ48" s="60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8"/>
      <c r="BM49" s="59"/>
      <c r="BN49" s="59"/>
      <c r="BO49" s="59"/>
      <c r="BP49" s="59"/>
      <c r="BQ49" s="59"/>
      <c r="BR49" s="59"/>
      <c r="BS49" s="59"/>
      <c r="BT49" s="59"/>
      <c r="BU49" s="59"/>
      <c r="BV49" s="59"/>
      <c r="BW49" s="59"/>
      <c r="BX49" s="59"/>
      <c r="BY49" s="59"/>
      <c r="BZ49" s="60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8"/>
      <c r="BM50" s="59"/>
      <c r="BN50" s="59"/>
      <c r="BO50" s="59"/>
      <c r="BP50" s="59"/>
      <c r="BQ50" s="59"/>
      <c r="BR50" s="59"/>
      <c r="BS50" s="59"/>
      <c r="BT50" s="59"/>
      <c r="BU50" s="59"/>
      <c r="BV50" s="59"/>
      <c r="BW50" s="59"/>
      <c r="BX50" s="59"/>
      <c r="BY50" s="59"/>
      <c r="BZ50" s="60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8"/>
      <c r="BM51" s="59"/>
      <c r="BN51" s="59"/>
      <c r="BO51" s="59"/>
      <c r="BP51" s="59"/>
      <c r="BQ51" s="59"/>
      <c r="BR51" s="59"/>
      <c r="BS51" s="59"/>
      <c r="BT51" s="59"/>
      <c r="BU51" s="59"/>
      <c r="BV51" s="59"/>
      <c r="BW51" s="59"/>
      <c r="BX51" s="59"/>
      <c r="BY51" s="59"/>
      <c r="BZ51" s="60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8"/>
      <c r="BM52" s="59"/>
      <c r="BN52" s="59"/>
      <c r="BO52" s="59"/>
      <c r="BP52" s="59"/>
      <c r="BQ52" s="59"/>
      <c r="BR52" s="59"/>
      <c r="BS52" s="59"/>
      <c r="BT52" s="59"/>
      <c r="BU52" s="59"/>
      <c r="BV52" s="59"/>
      <c r="BW52" s="59"/>
      <c r="BX52" s="59"/>
      <c r="BY52" s="59"/>
      <c r="BZ52" s="60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8"/>
      <c r="BM53" s="59"/>
      <c r="BN53" s="59"/>
      <c r="BO53" s="59"/>
      <c r="BP53" s="59"/>
      <c r="BQ53" s="59"/>
      <c r="BR53" s="59"/>
      <c r="BS53" s="59"/>
      <c r="BT53" s="59"/>
      <c r="BU53" s="59"/>
      <c r="BV53" s="59"/>
      <c r="BW53" s="59"/>
      <c r="BX53" s="59"/>
      <c r="BY53" s="59"/>
      <c r="BZ53" s="60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8"/>
      <c r="BM54" s="59"/>
      <c r="BN54" s="59"/>
      <c r="BO54" s="59"/>
      <c r="BP54" s="59"/>
      <c r="BQ54" s="59"/>
      <c r="BR54" s="59"/>
      <c r="BS54" s="59"/>
      <c r="BT54" s="59"/>
      <c r="BU54" s="59"/>
      <c r="BV54" s="59"/>
      <c r="BW54" s="59"/>
      <c r="BX54" s="59"/>
      <c r="BY54" s="59"/>
      <c r="BZ54" s="60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8"/>
      <c r="BM55" s="59"/>
      <c r="BN55" s="59"/>
      <c r="BO55" s="59"/>
      <c r="BP55" s="59"/>
      <c r="BQ55" s="59"/>
      <c r="BR55" s="59"/>
      <c r="BS55" s="59"/>
      <c r="BT55" s="59"/>
      <c r="BU55" s="59"/>
      <c r="BV55" s="59"/>
      <c r="BW55" s="59"/>
      <c r="BX55" s="59"/>
      <c r="BY55" s="59"/>
      <c r="BZ55" s="60"/>
    </row>
    <row r="56" spans="1:78" ht="13.5" customHeight="1">
      <c r="A56" s="2"/>
      <c r="B56" s="16"/>
      <c r="C56" s="61" t="s">
        <v>30</v>
      </c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19"/>
      <c r="R56" s="61" t="s">
        <v>31</v>
      </c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19"/>
      <c r="AG56" s="61" t="s">
        <v>32</v>
      </c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19"/>
      <c r="AV56" s="61" t="s">
        <v>33</v>
      </c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18"/>
      <c r="BK56" s="2"/>
      <c r="BL56" s="58"/>
      <c r="BM56" s="59"/>
      <c r="BN56" s="59"/>
      <c r="BO56" s="59"/>
      <c r="BP56" s="59"/>
      <c r="BQ56" s="59"/>
      <c r="BR56" s="59"/>
      <c r="BS56" s="59"/>
      <c r="BT56" s="59"/>
      <c r="BU56" s="59"/>
      <c r="BV56" s="59"/>
      <c r="BW56" s="59"/>
      <c r="BX56" s="59"/>
      <c r="BY56" s="59"/>
      <c r="BZ56" s="60"/>
    </row>
    <row r="57" spans="1:78" ht="13.5" customHeight="1">
      <c r="A57" s="2"/>
      <c r="B57" s="16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19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19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19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18"/>
      <c r="BK57" s="2"/>
      <c r="BL57" s="58"/>
      <c r="BM57" s="59"/>
      <c r="BN57" s="59"/>
      <c r="BO57" s="59"/>
      <c r="BP57" s="59"/>
      <c r="BQ57" s="59"/>
      <c r="BR57" s="59"/>
      <c r="BS57" s="59"/>
      <c r="BT57" s="59"/>
      <c r="BU57" s="59"/>
      <c r="BV57" s="59"/>
      <c r="BW57" s="59"/>
      <c r="BX57" s="59"/>
      <c r="BY57" s="59"/>
      <c r="BZ57" s="60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58"/>
      <c r="BM58" s="59"/>
      <c r="BN58" s="59"/>
      <c r="BO58" s="59"/>
      <c r="BP58" s="59"/>
      <c r="BQ58" s="59"/>
      <c r="BR58" s="59"/>
      <c r="BS58" s="59"/>
      <c r="BT58" s="59"/>
      <c r="BU58" s="59"/>
      <c r="BV58" s="59"/>
      <c r="BW58" s="59"/>
      <c r="BX58" s="59"/>
      <c r="BY58" s="59"/>
      <c r="BZ58" s="60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58"/>
      <c r="BM59" s="59"/>
      <c r="BN59" s="59"/>
      <c r="BO59" s="59"/>
      <c r="BP59" s="59"/>
      <c r="BQ59" s="59"/>
      <c r="BR59" s="59"/>
      <c r="BS59" s="59"/>
      <c r="BT59" s="59"/>
      <c r="BU59" s="59"/>
      <c r="BV59" s="59"/>
      <c r="BW59" s="59"/>
      <c r="BX59" s="59"/>
      <c r="BY59" s="59"/>
      <c r="BZ59" s="60"/>
    </row>
    <row r="60" spans="1:78" ht="13.5" customHeight="1">
      <c r="A60" s="2"/>
      <c r="B60" s="69" t="s">
        <v>34</v>
      </c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1"/>
      <c r="BK60" s="2"/>
      <c r="BL60" s="58"/>
      <c r="BM60" s="59"/>
      <c r="BN60" s="59"/>
      <c r="BO60" s="59"/>
      <c r="BP60" s="59"/>
      <c r="BQ60" s="59"/>
      <c r="BR60" s="59"/>
      <c r="BS60" s="59"/>
      <c r="BT60" s="59"/>
      <c r="BU60" s="59"/>
      <c r="BV60" s="59"/>
      <c r="BW60" s="59"/>
      <c r="BX60" s="59"/>
      <c r="BY60" s="59"/>
      <c r="BZ60" s="60"/>
    </row>
    <row r="61" spans="1:78" ht="13.5" customHeight="1">
      <c r="A61" s="2"/>
      <c r="B61" s="69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70"/>
      <c r="AS61" s="70"/>
      <c r="AT61" s="70"/>
      <c r="AU61" s="70"/>
      <c r="AV61" s="70"/>
      <c r="AW61" s="70"/>
      <c r="AX61" s="70"/>
      <c r="AY61" s="70"/>
      <c r="AZ61" s="70"/>
      <c r="BA61" s="70"/>
      <c r="BB61" s="70"/>
      <c r="BC61" s="70"/>
      <c r="BD61" s="70"/>
      <c r="BE61" s="70"/>
      <c r="BF61" s="70"/>
      <c r="BG61" s="70"/>
      <c r="BH61" s="70"/>
      <c r="BI61" s="70"/>
      <c r="BJ61" s="71"/>
      <c r="BK61" s="2"/>
      <c r="BL61" s="58"/>
      <c r="BM61" s="59"/>
      <c r="BN61" s="59"/>
      <c r="BO61" s="59"/>
      <c r="BP61" s="59"/>
      <c r="BQ61" s="59"/>
      <c r="BR61" s="59"/>
      <c r="BS61" s="59"/>
      <c r="BT61" s="59"/>
      <c r="BU61" s="59"/>
      <c r="BV61" s="59"/>
      <c r="BW61" s="59"/>
      <c r="BX61" s="59"/>
      <c r="BY61" s="59"/>
      <c r="BZ61" s="60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8"/>
      <c r="BM62" s="59"/>
      <c r="BN62" s="59"/>
      <c r="BO62" s="59"/>
      <c r="BP62" s="59"/>
      <c r="BQ62" s="59"/>
      <c r="BR62" s="59"/>
      <c r="BS62" s="59"/>
      <c r="BT62" s="59"/>
      <c r="BU62" s="59"/>
      <c r="BV62" s="59"/>
      <c r="BW62" s="59"/>
      <c r="BX62" s="59"/>
      <c r="BY62" s="59"/>
      <c r="BZ62" s="60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8"/>
      <c r="BM63" s="59"/>
      <c r="BN63" s="59"/>
      <c r="BO63" s="59"/>
      <c r="BP63" s="59"/>
      <c r="BQ63" s="59"/>
      <c r="BR63" s="59"/>
      <c r="BS63" s="59"/>
      <c r="BT63" s="59"/>
      <c r="BU63" s="59"/>
      <c r="BV63" s="59"/>
      <c r="BW63" s="59"/>
      <c r="BX63" s="59"/>
      <c r="BY63" s="59"/>
      <c r="BZ63" s="60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72" t="s">
        <v>35</v>
      </c>
      <c r="BM64" s="73"/>
      <c r="BN64" s="73"/>
      <c r="BO64" s="73"/>
      <c r="BP64" s="73"/>
      <c r="BQ64" s="73"/>
      <c r="BR64" s="73"/>
      <c r="BS64" s="73"/>
      <c r="BT64" s="73"/>
      <c r="BU64" s="73"/>
      <c r="BV64" s="73"/>
      <c r="BW64" s="73"/>
      <c r="BX64" s="73"/>
      <c r="BY64" s="73"/>
      <c r="BZ64" s="74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75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7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8" t="s">
        <v>104</v>
      </c>
      <c r="BM66" s="59"/>
      <c r="BN66" s="59"/>
      <c r="BO66" s="59"/>
      <c r="BP66" s="59"/>
      <c r="BQ66" s="59"/>
      <c r="BR66" s="59"/>
      <c r="BS66" s="59"/>
      <c r="BT66" s="59"/>
      <c r="BU66" s="59"/>
      <c r="BV66" s="59"/>
      <c r="BW66" s="59"/>
      <c r="BX66" s="59"/>
      <c r="BY66" s="59"/>
      <c r="BZ66" s="60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8"/>
      <c r="BM67" s="59"/>
      <c r="BN67" s="59"/>
      <c r="BO67" s="59"/>
      <c r="BP67" s="59"/>
      <c r="BQ67" s="59"/>
      <c r="BR67" s="59"/>
      <c r="BS67" s="59"/>
      <c r="BT67" s="59"/>
      <c r="BU67" s="59"/>
      <c r="BV67" s="59"/>
      <c r="BW67" s="59"/>
      <c r="BX67" s="59"/>
      <c r="BY67" s="59"/>
      <c r="BZ67" s="60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8"/>
      <c r="BM68" s="59"/>
      <c r="BN68" s="59"/>
      <c r="BO68" s="59"/>
      <c r="BP68" s="59"/>
      <c r="BQ68" s="59"/>
      <c r="BR68" s="59"/>
      <c r="BS68" s="59"/>
      <c r="BT68" s="59"/>
      <c r="BU68" s="59"/>
      <c r="BV68" s="59"/>
      <c r="BW68" s="59"/>
      <c r="BX68" s="59"/>
      <c r="BY68" s="59"/>
      <c r="BZ68" s="60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8"/>
      <c r="BM69" s="59"/>
      <c r="BN69" s="59"/>
      <c r="BO69" s="59"/>
      <c r="BP69" s="59"/>
      <c r="BQ69" s="59"/>
      <c r="BR69" s="59"/>
      <c r="BS69" s="59"/>
      <c r="BT69" s="59"/>
      <c r="BU69" s="59"/>
      <c r="BV69" s="59"/>
      <c r="BW69" s="59"/>
      <c r="BX69" s="59"/>
      <c r="BY69" s="59"/>
      <c r="BZ69" s="60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8"/>
      <c r="BM70" s="59"/>
      <c r="BN70" s="59"/>
      <c r="BO70" s="59"/>
      <c r="BP70" s="59"/>
      <c r="BQ70" s="59"/>
      <c r="BR70" s="59"/>
      <c r="BS70" s="59"/>
      <c r="BT70" s="59"/>
      <c r="BU70" s="59"/>
      <c r="BV70" s="59"/>
      <c r="BW70" s="59"/>
      <c r="BX70" s="59"/>
      <c r="BY70" s="59"/>
      <c r="BZ70" s="60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8"/>
      <c r="BM71" s="59"/>
      <c r="BN71" s="59"/>
      <c r="BO71" s="59"/>
      <c r="BP71" s="59"/>
      <c r="BQ71" s="59"/>
      <c r="BR71" s="59"/>
      <c r="BS71" s="59"/>
      <c r="BT71" s="59"/>
      <c r="BU71" s="59"/>
      <c r="BV71" s="59"/>
      <c r="BW71" s="59"/>
      <c r="BX71" s="59"/>
      <c r="BY71" s="59"/>
      <c r="BZ71" s="60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8"/>
      <c r="BM72" s="59"/>
      <c r="BN72" s="59"/>
      <c r="BO72" s="59"/>
      <c r="BP72" s="59"/>
      <c r="BQ72" s="59"/>
      <c r="BR72" s="59"/>
      <c r="BS72" s="59"/>
      <c r="BT72" s="59"/>
      <c r="BU72" s="59"/>
      <c r="BV72" s="59"/>
      <c r="BW72" s="59"/>
      <c r="BX72" s="59"/>
      <c r="BY72" s="59"/>
      <c r="BZ72" s="60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8"/>
      <c r="BM73" s="59"/>
      <c r="BN73" s="59"/>
      <c r="BO73" s="59"/>
      <c r="BP73" s="59"/>
      <c r="BQ73" s="59"/>
      <c r="BR73" s="59"/>
      <c r="BS73" s="59"/>
      <c r="BT73" s="59"/>
      <c r="BU73" s="59"/>
      <c r="BV73" s="59"/>
      <c r="BW73" s="59"/>
      <c r="BX73" s="59"/>
      <c r="BY73" s="59"/>
      <c r="BZ73" s="60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8"/>
      <c r="BM74" s="59"/>
      <c r="BN74" s="59"/>
      <c r="BO74" s="59"/>
      <c r="BP74" s="59"/>
      <c r="BQ74" s="59"/>
      <c r="BR74" s="59"/>
      <c r="BS74" s="59"/>
      <c r="BT74" s="59"/>
      <c r="BU74" s="59"/>
      <c r="BV74" s="59"/>
      <c r="BW74" s="59"/>
      <c r="BX74" s="59"/>
      <c r="BY74" s="59"/>
      <c r="BZ74" s="60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8"/>
      <c r="BM75" s="59"/>
      <c r="BN75" s="59"/>
      <c r="BO75" s="59"/>
      <c r="BP75" s="59"/>
      <c r="BQ75" s="59"/>
      <c r="BR75" s="59"/>
      <c r="BS75" s="59"/>
      <c r="BT75" s="59"/>
      <c r="BU75" s="59"/>
      <c r="BV75" s="59"/>
      <c r="BW75" s="59"/>
      <c r="BX75" s="59"/>
      <c r="BY75" s="59"/>
      <c r="BZ75" s="60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8"/>
      <c r="BM76" s="59"/>
      <c r="BN76" s="59"/>
      <c r="BO76" s="59"/>
      <c r="BP76" s="59"/>
      <c r="BQ76" s="59"/>
      <c r="BR76" s="59"/>
      <c r="BS76" s="59"/>
      <c r="BT76" s="59"/>
      <c r="BU76" s="59"/>
      <c r="BV76" s="59"/>
      <c r="BW76" s="59"/>
      <c r="BX76" s="59"/>
      <c r="BY76" s="59"/>
      <c r="BZ76" s="60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8"/>
      <c r="BM77" s="59"/>
      <c r="BN77" s="59"/>
      <c r="BO77" s="59"/>
      <c r="BP77" s="59"/>
      <c r="BQ77" s="59"/>
      <c r="BR77" s="59"/>
      <c r="BS77" s="59"/>
      <c r="BT77" s="59"/>
      <c r="BU77" s="59"/>
      <c r="BV77" s="59"/>
      <c r="BW77" s="59"/>
      <c r="BX77" s="59"/>
      <c r="BY77" s="59"/>
      <c r="BZ77" s="60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8"/>
      <c r="BM78" s="59"/>
      <c r="BN78" s="59"/>
      <c r="BO78" s="59"/>
      <c r="BP78" s="59"/>
      <c r="BQ78" s="59"/>
      <c r="BR78" s="59"/>
      <c r="BS78" s="59"/>
      <c r="BT78" s="59"/>
      <c r="BU78" s="59"/>
      <c r="BV78" s="59"/>
      <c r="BW78" s="59"/>
      <c r="BX78" s="59"/>
      <c r="BY78" s="59"/>
      <c r="BZ78" s="60"/>
    </row>
    <row r="79" spans="1:78" ht="13.5" customHeight="1">
      <c r="A79" s="2"/>
      <c r="B79" s="16"/>
      <c r="C79" s="61" t="s">
        <v>36</v>
      </c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19"/>
      <c r="V79" s="19"/>
      <c r="W79" s="61" t="s">
        <v>37</v>
      </c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19"/>
      <c r="AP79" s="19"/>
      <c r="AQ79" s="61" t="s">
        <v>38</v>
      </c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17"/>
      <c r="BJ79" s="18"/>
      <c r="BK79" s="2"/>
      <c r="BL79" s="58"/>
      <c r="BM79" s="59"/>
      <c r="BN79" s="59"/>
      <c r="BO79" s="59"/>
      <c r="BP79" s="59"/>
      <c r="BQ79" s="59"/>
      <c r="BR79" s="59"/>
      <c r="BS79" s="59"/>
      <c r="BT79" s="59"/>
      <c r="BU79" s="59"/>
      <c r="BV79" s="59"/>
      <c r="BW79" s="59"/>
      <c r="BX79" s="59"/>
      <c r="BY79" s="59"/>
      <c r="BZ79" s="60"/>
    </row>
    <row r="80" spans="1:78" ht="13.5" customHeight="1">
      <c r="A80" s="2"/>
      <c r="B80" s="16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19"/>
      <c r="V80" s="19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19"/>
      <c r="AP80" s="19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61"/>
      <c r="BI80" s="17"/>
      <c r="BJ80" s="18"/>
      <c r="BK80" s="2"/>
      <c r="BL80" s="58"/>
      <c r="BM80" s="59"/>
      <c r="BN80" s="59"/>
      <c r="BO80" s="59"/>
      <c r="BP80" s="59"/>
      <c r="BQ80" s="59"/>
      <c r="BR80" s="59"/>
      <c r="BS80" s="59"/>
      <c r="BT80" s="59"/>
      <c r="BU80" s="59"/>
      <c r="BV80" s="59"/>
      <c r="BW80" s="59"/>
      <c r="BX80" s="59"/>
      <c r="BY80" s="59"/>
      <c r="BZ80" s="60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58"/>
      <c r="BM81" s="59"/>
      <c r="BN81" s="59"/>
      <c r="BO81" s="59"/>
      <c r="BP81" s="59"/>
      <c r="BQ81" s="59"/>
      <c r="BR81" s="59"/>
      <c r="BS81" s="59"/>
      <c r="BT81" s="59"/>
      <c r="BU81" s="59"/>
      <c r="BV81" s="59"/>
      <c r="BW81" s="59"/>
      <c r="BX81" s="59"/>
      <c r="BY81" s="59"/>
      <c r="BZ81" s="60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9"/>
      <c r="BM82" s="80"/>
      <c r="BN82" s="80"/>
      <c r="BO82" s="80"/>
      <c r="BP82" s="80"/>
      <c r="BQ82" s="80"/>
      <c r="BR82" s="80"/>
      <c r="BS82" s="80"/>
      <c r="BT82" s="80"/>
      <c r="BU82" s="80"/>
      <c r="BV82" s="80"/>
      <c r="BW82" s="80"/>
      <c r="BX82" s="80"/>
      <c r="BY82" s="80"/>
      <c r="BZ82" s="81"/>
    </row>
    <row r="83" spans="1:78">
      <c r="C83" s="2" t="s">
        <v>39</v>
      </c>
    </row>
  </sheetData>
  <sheetProtection password="8649" sheet="1" objects="1" scenarios="1" formatCells="0" formatColumns="0" formatRows="0"/>
  <mergeCells count="53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16:BZ44"/>
    <mergeCell ref="C34:P35"/>
    <mergeCell ref="R34:AE35"/>
    <mergeCell ref="AG34:AT35"/>
    <mergeCell ref="AV34:BI35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2:BZ4"/>
    <mergeCell ref="B6:AG6"/>
    <mergeCell ref="B7:I7"/>
    <mergeCell ref="J7:Q7"/>
    <mergeCell ref="R7:Y7"/>
    <mergeCell ref="Z7:AG7"/>
    <mergeCell ref="AI7:AP7"/>
    <mergeCell ref="AQ7:AX7"/>
    <mergeCell ref="AY7:BF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/>
  <cols>
    <col min="2" max="143" width="11.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3" t="s">
        <v>49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5"/>
      <c r="W3" s="89" t="s">
        <v>50</v>
      </c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 t="s">
        <v>51</v>
      </c>
      <c r="DH3" s="82"/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</row>
    <row r="4" spans="1:143">
      <c r="A4" s="26" t="s">
        <v>52</v>
      </c>
      <c r="B4" s="28"/>
      <c r="C4" s="28"/>
      <c r="D4" s="28"/>
      <c r="E4" s="28"/>
      <c r="F4" s="28"/>
      <c r="G4" s="28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8"/>
      <c r="W4" s="82" t="s">
        <v>53</v>
      </c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 t="s">
        <v>54</v>
      </c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 t="s">
        <v>55</v>
      </c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 t="s">
        <v>56</v>
      </c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 t="s">
        <v>57</v>
      </c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 t="s">
        <v>58</v>
      </c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 t="s">
        <v>59</v>
      </c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 t="s">
        <v>60</v>
      </c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 t="s">
        <v>61</v>
      </c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 t="s">
        <v>62</v>
      </c>
      <c r="DS4" s="82"/>
      <c r="DT4" s="82"/>
      <c r="DU4" s="82"/>
      <c r="DV4" s="82"/>
      <c r="DW4" s="82"/>
      <c r="DX4" s="82"/>
      <c r="DY4" s="82"/>
      <c r="DZ4" s="82"/>
      <c r="EA4" s="82"/>
      <c r="EB4" s="82"/>
      <c r="EC4" s="82" t="s">
        <v>63</v>
      </c>
      <c r="ED4" s="82"/>
      <c r="EE4" s="82"/>
      <c r="EF4" s="82"/>
      <c r="EG4" s="82"/>
      <c r="EH4" s="82"/>
      <c r="EI4" s="82"/>
      <c r="EJ4" s="82"/>
      <c r="EK4" s="82"/>
      <c r="EL4" s="82"/>
      <c r="EM4" s="82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2015</v>
      </c>
      <c r="C6" s="31">
        <f t="shared" ref="C6:V6" si="3">C7</f>
        <v>262102</v>
      </c>
      <c r="D6" s="31">
        <f t="shared" si="3"/>
        <v>46</v>
      </c>
      <c r="E6" s="31">
        <f t="shared" si="3"/>
        <v>1</v>
      </c>
      <c r="F6" s="31">
        <f t="shared" si="3"/>
        <v>0</v>
      </c>
      <c r="G6" s="31">
        <f t="shared" si="3"/>
        <v>1</v>
      </c>
      <c r="H6" s="31" t="str">
        <f t="shared" si="3"/>
        <v>京都府　八幡市</v>
      </c>
      <c r="I6" s="31" t="str">
        <f t="shared" si="3"/>
        <v>法適用</v>
      </c>
      <c r="J6" s="31" t="str">
        <f t="shared" si="3"/>
        <v>水道事業</v>
      </c>
      <c r="K6" s="31" t="str">
        <f t="shared" si="3"/>
        <v>末端給水事業</v>
      </c>
      <c r="L6" s="31" t="str">
        <f t="shared" si="3"/>
        <v>A4</v>
      </c>
      <c r="M6" s="32" t="str">
        <f t="shared" si="3"/>
        <v>-</v>
      </c>
      <c r="N6" s="32">
        <f t="shared" si="3"/>
        <v>62.25</v>
      </c>
      <c r="O6" s="32">
        <f t="shared" si="3"/>
        <v>99.99</v>
      </c>
      <c r="P6" s="32">
        <f t="shared" si="3"/>
        <v>2642</v>
      </c>
      <c r="Q6" s="32">
        <f t="shared" si="3"/>
        <v>72589</v>
      </c>
      <c r="R6" s="32">
        <f t="shared" si="3"/>
        <v>24.35</v>
      </c>
      <c r="S6" s="32">
        <f t="shared" si="3"/>
        <v>2981.07</v>
      </c>
      <c r="T6" s="32">
        <f t="shared" si="3"/>
        <v>72440</v>
      </c>
      <c r="U6" s="32">
        <f t="shared" si="3"/>
        <v>15.85</v>
      </c>
      <c r="V6" s="32">
        <f t="shared" si="3"/>
        <v>4570.3500000000004</v>
      </c>
      <c r="W6" s="33">
        <f>IF(W7="",NA(),W7)</f>
        <v>103.44</v>
      </c>
      <c r="X6" s="33">
        <f t="shared" ref="X6:AF6" si="4">IF(X7="",NA(),X7)</f>
        <v>105</v>
      </c>
      <c r="Y6" s="33">
        <f t="shared" si="4"/>
        <v>98.64</v>
      </c>
      <c r="Z6" s="33">
        <f t="shared" si="4"/>
        <v>96.27</v>
      </c>
      <c r="AA6" s="33">
        <f t="shared" si="4"/>
        <v>97.11</v>
      </c>
      <c r="AB6" s="33">
        <f t="shared" si="4"/>
        <v>107.68</v>
      </c>
      <c r="AC6" s="33">
        <f t="shared" si="4"/>
        <v>108.24</v>
      </c>
      <c r="AD6" s="33">
        <f t="shared" si="4"/>
        <v>107.8</v>
      </c>
      <c r="AE6" s="33">
        <f t="shared" si="4"/>
        <v>111.96</v>
      </c>
      <c r="AF6" s="33">
        <f t="shared" si="4"/>
        <v>112.69</v>
      </c>
      <c r="AG6" s="32" t="str">
        <f>IF(AG7="","",IF(AG7="-","【-】","【"&amp;SUBSTITUTE(TEXT(AG7,"#,##0.00"),"-","△")&amp;"】"))</f>
        <v>【113.56】</v>
      </c>
      <c r="AH6" s="32">
        <f>IF(AH7="",NA(),AH7)</f>
        <v>0</v>
      </c>
      <c r="AI6" s="32">
        <f t="shared" ref="AI6:AQ6" si="5">IF(AI7="",NA(),AI7)</f>
        <v>0</v>
      </c>
      <c r="AJ6" s="32">
        <f t="shared" si="5"/>
        <v>0</v>
      </c>
      <c r="AK6" s="32">
        <f t="shared" si="5"/>
        <v>0</v>
      </c>
      <c r="AL6" s="32">
        <f t="shared" si="5"/>
        <v>0</v>
      </c>
      <c r="AM6" s="33">
        <f t="shared" si="5"/>
        <v>4.67</v>
      </c>
      <c r="AN6" s="33">
        <f t="shared" si="5"/>
        <v>4.46</v>
      </c>
      <c r="AO6" s="33">
        <f t="shared" si="5"/>
        <v>4.3899999999999997</v>
      </c>
      <c r="AP6" s="33">
        <f t="shared" si="5"/>
        <v>0.41</v>
      </c>
      <c r="AQ6" s="33">
        <f t="shared" si="5"/>
        <v>0.54</v>
      </c>
      <c r="AR6" s="32" t="str">
        <f>IF(AR7="","",IF(AR7="-","【-】","【"&amp;SUBSTITUTE(TEXT(AR7,"#,##0.00"),"-","△")&amp;"】"))</f>
        <v>【0.87】</v>
      </c>
      <c r="AS6" s="33">
        <f>IF(AS7="",NA(),AS7)</f>
        <v>1075.72</v>
      </c>
      <c r="AT6" s="33">
        <f t="shared" ref="AT6:BB6" si="6">IF(AT7="",NA(),AT7)</f>
        <v>925.37</v>
      </c>
      <c r="AU6" s="33">
        <f t="shared" si="6"/>
        <v>412.81</v>
      </c>
      <c r="AV6" s="33">
        <f t="shared" si="6"/>
        <v>298.45</v>
      </c>
      <c r="AW6" s="33">
        <f t="shared" si="6"/>
        <v>320.11</v>
      </c>
      <c r="AX6" s="33">
        <f t="shared" si="6"/>
        <v>695.41</v>
      </c>
      <c r="AY6" s="33">
        <f t="shared" si="6"/>
        <v>701</v>
      </c>
      <c r="AZ6" s="33">
        <f t="shared" si="6"/>
        <v>739.59</v>
      </c>
      <c r="BA6" s="33">
        <f t="shared" si="6"/>
        <v>335.95</v>
      </c>
      <c r="BB6" s="33">
        <f t="shared" si="6"/>
        <v>346.59</v>
      </c>
      <c r="BC6" s="32" t="str">
        <f>IF(BC7="","",IF(BC7="-","【-】","【"&amp;SUBSTITUTE(TEXT(BC7,"#,##0.00"),"-","△")&amp;"】"))</f>
        <v>【262.74】</v>
      </c>
      <c r="BD6" s="33">
        <f>IF(BD7="",NA(),BD7)</f>
        <v>371.65</v>
      </c>
      <c r="BE6" s="33">
        <f t="shared" ref="BE6:BM6" si="7">IF(BE7="",NA(),BE7)</f>
        <v>364.13</v>
      </c>
      <c r="BF6" s="33">
        <f t="shared" si="7"/>
        <v>372.71</v>
      </c>
      <c r="BG6" s="33">
        <f t="shared" si="7"/>
        <v>388.54</v>
      </c>
      <c r="BH6" s="33">
        <f t="shared" si="7"/>
        <v>400.48</v>
      </c>
      <c r="BI6" s="33">
        <f t="shared" si="7"/>
        <v>343.45</v>
      </c>
      <c r="BJ6" s="33">
        <f t="shared" si="7"/>
        <v>330.99</v>
      </c>
      <c r="BK6" s="33">
        <f t="shared" si="7"/>
        <v>324.08999999999997</v>
      </c>
      <c r="BL6" s="33">
        <f t="shared" si="7"/>
        <v>319.82</v>
      </c>
      <c r="BM6" s="33">
        <f t="shared" si="7"/>
        <v>312.02999999999997</v>
      </c>
      <c r="BN6" s="32" t="str">
        <f>IF(BN7="","",IF(BN7="-","【-】","【"&amp;SUBSTITUTE(TEXT(BN7,"#,##0.00"),"-","△")&amp;"】"))</f>
        <v>【276.38】</v>
      </c>
      <c r="BO6" s="33">
        <f>IF(BO7="",NA(),BO7)</f>
        <v>93.02</v>
      </c>
      <c r="BP6" s="33">
        <f t="shared" ref="BP6:BX6" si="8">IF(BP7="",NA(),BP7)</f>
        <v>94.31</v>
      </c>
      <c r="BQ6" s="33">
        <f t="shared" si="8"/>
        <v>87.62</v>
      </c>
      <c r="BR6" s="33">
        <f t="shared" si="8"/>
        <v>85.82</v>
      </c>
      <c r="BS6" s="33">
        <f t="shared" si="8"/>
        <v>88.37</v>
      </c>
      <c r="BT6" s="33">
        <f t="shared" si="8"/>
        <v>99.61</v>
      </c>
      <c r="BU6" s="33">
        <f t="shared" si="8"/>
        <v>100.27</v>
      </c>
      <c r="BV6" s="33">
        <f t="shared" si="8"/>
        <v>99.46</v>
      </c>
      <c r="BW6" s="33">
        <f t="shared" si="8"/>
        <v>105.21</v>
      </c>
      <c r="BX6" s="33">
        <f t="shared" si="8"/>
        <v>105.71</v>
      </c>
      <c r="BY6" s="32" t="str">
        <f>IF(BY7="","",IF(BY7="-","【-】","【"&amp;SUBSTITUTE(TEXT(BY7,"#,##0.00"),"-","△")&amp;"】"))</f>
        <v>【104.99】</v>
      </c>
      <c r="BZ6" s="33">
        <f>IF(BZ7="",NA(),BZ7)</f>
        <v>155.38</v>
      </c>
      <c r="CA6" s="33">
        <f t="shared" ref="CA6:CI6" si="9">IF(CA7="",NA(),CA7)</f>
        <v>154.07</v>
      </c>
      <c r="CB6" s="33">
        <f t="shared" si="9"/>
        <v>165.24</v>
      </c>
      <c r="CC6" s="33">
        <f t="shared" si="9"/>
        <v>167.57</v>
      </c>
      <c r="CD6" s="33">
        <f t="shared" si="9"/>
        <v>162.69</v>
      </c>
      <c r="CE6" s="33">
        <f t="shared" si="9"/>
        <v>169.59</v>
      </c>
      <c r="CF6" s="33">
        <f t="shared" si="9"/>
        <v>169.62</v>
      </c>
      <c r="CG6" s="33">
        <f t="shared" si="9"/>
        <v>171.78</v>
      </c>
      <c r="CH6" s="33">
        <f t="shared" si="9"/>
        <v>162.59</v>
      </c>
      <c r="CI6" s="33">
        <f t="shared" si="9"/>
        <v>162.15</v>
      </c>
      <c r="CJ6" s="32" t="str">
        <f>IF(CJ7="","",IF(CJ7="-","【-】","【"&amp;SUBSTITUTE(TEXT(CJ7,"#,##0.00"),"-","△")&amp;"】"))</f>
        <v>【163.72】</v>
      </c>
      <c r="CK6" s="33">
        <f>IF(CK7="",NA(),CK7)</f>
        <v>60.19</v>
      </c>
      <c r="CL6" s="33">
        <f t="shared" ref="CL6:CT6" si="10">IF(CL7="",NA(),CL7)</f>
        <v>60.07</v>
      </c>
      <c r="CM6" s="33">
        <f t="shared" si="10"/>
        <v>59.27</v>
      </c>
      <c r="CN6" s="33">
        <f t="shared" si="10"/>
        <v>57.86</v>
      </c>
      <c r="CO6" s="33">
        <f t="shared" si="10"/>
        <v>57.43</v>
      </c>
      <c r="CP6" s="33">
        <f t="shared" si="10"/>
        <v>60.04</v>
      </c>
      <c r="CQ6" s="33">
        <f t="shared" si="10"/>
        <v>59.88</v>
      </c>
      <c r="CR6" s="33">
        <f t="shared" si="10"/>
        <v>59.68</v>
      </c>
      <c r="CS6" s="33">
        <f t="shared" si="10"/>
        <v>59.17</v>
      </c>
      <c r="CT6" s="33">
        <f t="shared" si="10"/>
        <v>59.34</v>
      </c>
      <c r="CU6" s="32" t="str">
        <f>IF(CU7="","",IF(CU7="-","【-】","【"&amp;SUBSTITUTE(TEXT(CU7,"#,##0.00"),"-","△")&amp;"】"))</f>
        <v>【59.76】</v>
      </c>
      <c r="CV6" s="33">
        <f>IF(CV7="",NA(),CV7)</f>
        <v>96.06</v>
      </c>
      <c r="CW6" s="33">
        <f t="shared" ref="CW6:DE6" si="11">IF(CW7="",NA(),CW7)</f>
        <v>96.7</v>
      </c>
      <c r="CX6" s="33">
        <f t="shared" si="11"/>
        <v>97.07</v>
      </c>
      <c r="CY6" s="33">
        <f t="shared" si="11"/>
        <v>97.97</v>
      </c>
      <c r="CZ6" s="33">
        <f t="shared" si="11"/>
        <v>97.69</v>
      </c>
      <c r="DA6" s="33">
        <f t="shared" si="11"/>
        <v>87.33</v>
      </c>
      <c r="DB6" s="33">
        <f t="shared" si="11"/>
        <v>87.65</v>
      </c>
      <c r="DC6" s="33">
        <f t="shared" si="11"/>
        <v>87.63</v>
      </c>
      <c r="DD6" s="33">
        <f t="shared" si="11"/>
        <v>87.6</v>
      </c>
      <c r="DE6" s="33">
        <f t="shared" si="11"/>
        <v>87.74</v>
      </c>
      <c r="DF6" s="32" t="str">
        <f>IF(DF7="","",IF(DF7="-","【-】","【"&amp;SUBSTITUTE(TEXT(DF7,"#,##0.00"),"-","△")&amp;"】"))</f>
        <v>【89.95】</v>
      </c>
      <c r="DG6" s="33">
        <f>IF(DG7="",NA(),DG7)</f>
        <v>31.26</v>
      </c>
      <c r="DH6" s="33">
        <f t="shared" ref="DH6:DP6" si="12">IF(DH7="",NA(),DH7)</f>
        <v>32.61</v>
      </c>
      <c r="DI6" s="33">
        <f t="shared" si="12"/>
        <v>33.57</v>
      </c>
      <c r="DJ6" s="33">
        <f t="shared" si="12"/>
        <v>45.98</v>
      </c>
      <c r="DK6" s="33">
        <f t="shared" si="12"/>
        <v>47.18</v>
      </c>
      <c r="DL6" s="33">
        <f t="shared" si="12"/>
        <v>37.71</v>
      </c>
      <c r="DM6" s="33">
        <f t="shared" si="12"/>
        <v>38.69</v>
      </c>
      <c r="DN6" s="33">
        <f t="shared" si="12"/>
        <v>39.65</v>
      </c>
      <c r="DO6" s="33">
        <f t="shared" si="12"/>
        <v>45.25</v>
      </c>
      <c r="DP6" s="33">
        <f t="shared" si="12"/>
        <v>46.27</v>
      </c>
      <c r="DQ6" s="32" t="str">
        <f>IF(DQ7="","",IF(DQ7="-","【-】","【"&amp;SUBSTITUTE(TEXT(DQ7,"#,##0.00"),"-","△")&amp;"】"))</f>
        <v>【47.18】</v>
      </c>
      <c r="DR6" s="33">
        <f>IF(DR7="",NA(),DR7)</f>
        <v>2.4300000000000002</v>
      </c>
      <c r="DS6" s="33">
        <f t="shared" ref="DS6:EA6" si="13">IF(DS7="",NA(),DS7)</f>
        <v>5.88</v>
      </c>
      <c r="DT6" s="33">
        <f t="shared" si="13"/>
        <v>8.94</v>
      </c>
      <c r="DU6" s="33">
        <f t="shared" si="13"/>
        <v>14.44</v>
      </c>
      <c r="DV6" s="33">
        <f t="shared" si="13"/>
        <v>15.14</v>
      </c>
      <c r="DW6" s="33">
        <f t="shared" si="13"/>
        <v>7.67</v>
      </c>
      <c r="DX6" s="33">
        <f t="shared" si="13"/>
        <v>8.4</v>
      </c>
      <c r="DY6" s="33">
        <f t="shared" si="13"/>
        <v>9.7100000000000009</v>
      </c>
      <c r="DZ6" s="33">
        <f t="shared" si="13"/>
        <v>10.71</v>
      </c>
      <c r="EA6" s="33">
        <f t="shared" si="13"/>
        <v>10.93</v>
      </c>
      <c r="EB6" s="32" t="str">
        <f>IF(EB7="","",IF(EB7="-","【-】","【"&amp;SUBSTITUTE(TEXT(EB7,"#,##0.00"),"-","△")&amp;"】"))</f>
        <v>【13.18】</v>
      </c>
      <c r="EC6" s="33">
        <f>IF(EC7="",NA(),EC7)</f>
        <v>0.49</v>
      </c>
      <c r="ED6" s="33">
        <f t="shared" ref="ED6:EL6" si="14">IF(ED7="",NA(),ED7)</f>
        <v>0.82</v>
      </c>
      <c r="EE6" s="33">
        <f t="shared" si="14"/>
        <v>0.81</v>
      </c>
      <c r="EF6" s="33">
        <f t="shared" si="14"/>
        <v>0.62</v>
      </c>
      <c r="EG6" s="33">
        <f t="shared" si="14"/>
        <v>0.52</v>
      </c>
      <c r="EH6" s="33">
        <f t="shared" si="14"/>
        <v>0.84</v>
      </c>
      <c r="EI6" s="33">
        <f t="shared" si="14"/>
        <v>0.78</v>
      </c>
      <c r="EJ6" s="33">
        <f t="shared" si="14"/>
        <v>0.83</v>
      </c>
      <c r="EK6" s="33">
        <f t="shared" si="14"/>
        <v>0.72</v>
      </c>
      <c r="EL6" s="33">
        <f t="shared" si="14"/>
        <v>0.71</v>
      </c>
      <c r="EM6" s="32" t="str">
        <f>IF(EM7="","",IF(EM7="-","【-】","【"&amp;SUBSTITUTE(TEXT(EM7,"#,##0.00"),"-","△")&amp;"】"))</f>
        <v>【0.85】</v>
      </c>
    </row>
    <row r="7" spans="1:143" s="34" customFormat="1">
      <c r="A7" s="26"/>
      <c r="B7" s="35">
        <v>2015</v>
      </c>
      <c r="C7" s="35">
        <v>262102</v>
      </c>
      <c r="D7" s="35">
        <v>46</v>
      </c>
      <c r="E7" s="35">
        <v>1</v>
      </c>
      <c r="F7" s="35">
        <v>0</v>
      </c>
      <c r="G7" s="35">
        <v>1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>
        <v>62.25</v>
      </c>
      <c r="O7" s="36">
        <v>99.99</v>
      </c>
      <c r="P7" s="36">
        <v>2642</v>
      </c>
      <c r="Q7" s="36">
        <v>72589</v>
      </c>
      <c r="R7" s="36">
        <v>24.35</v>
      </c>
      <c r="S7" s="36">
        <v>2981.07</v>
      </c>
      <c r="T7" s="36">
        <v>72440</v>
      </c>
      <c r="U7" s="36">
        <v>15.85</v>
      </c>
      <c r="V7" s="36">
        <v>4570.3500000000004</v>
      </c>
      <c r="W7" s="36">
        <v>103.44</v>
      </c>
      <c r="X7" s="36">
        <v>105</v>
      </c>
      <c r="Y7" s="36">
        <v>98.64</v>
      </c>
      <c r="Z7" s="36">
        <v>96.27</v>
      </c>
      <c r="AA7" s="36">
        <v>97.11</v>
      </c>
      <c r="AB7" s="36">
        <v>107.68</v>
      </c>
      <c r="AC7" s="36">
        <v>108.24</v>
      </c>
      <c r="AD7" s="36">
        <v>107.8</v>
      </c>
      <c r="AE7" s="36">
        <v>111.96</v>
      </c>
      <c r="AF7" s="36">
        <v>112.69</v>
      </c>
      <c r="AG7" s="36">
        <v>113.56</v>
      </c>
      <c r="AH7" s="36">
        <v>0</v>
      </c>
      <c r="AI7" s="36">
        <v>0</v>
      </c>
      <c r="AJ7" s="36">
        <v>0</v>
      </c>
      <c r="AK7" s="36">
        <v>0</v>
      </c>
      <c r="AL7" s="36">
        <v>0</v>
      </c>
      <c r="AM7" s="36">
        <v>4.67</v>
      </c>
      <c r="AN7" s="36">
        <v>4.46</v>
      </c>
      <c r="AO7" s="36">
        <v>4.3899999999999997</v>
      </c>
      <c r="AP7" s="36">
        <v>0.41</v>
      </c>
      <c r="AQ7" s="36">
        <v>0.54</v>
      </c>
      <c r="AR7" s="36">
        <v>0.87</v>
      </c>
      <c r="AS7" s="36">
        <v>1075.72</v>
      </c>
      <c r="AT7" s="36">
        <v>925.37</v>
      </c>
      <c r="AU7" s="36">
        <v>412.81</v>
      </c>
      <c r="AV7" s="36">
        <v>298.45</v>
      </c>
      <c r="AW7" s="36">
        <v>320.11</v>
      </c>
      <c r="AX7" s="36">
        <v>695.41</v>
      </c>
      <c r="AY7" s="36">
        <v>701</v>
      </c>
      <c r="AZ7" s="36">
        <v>739.59</v>
      </c>
      <c r="BA7" s="36">
        <v>335.95</v>
      </c>
      <c r="BB7" s="36">
        <v>346.59</v>
      </c>
      <c r="BC7" s="36">
        <v>262.74</v>
      </c>
      <c r="BD7" s="36">
        <v>371.65</v>
      </c>
      <c r="BE7" s="36">
        <v>364.13</v>
      </c>
      <c r="BF7" s="36">
        <v>372.71</v>
      </c>
      <c r="BG7" s="36">
        <v>388.54</v>
      </c>
      <c r="BH7" s="36">
        <v>400.48</v>
      </c>
      <c r="BI7" s="36">
        <v>343.45</v>
      </c>
      <c r="BJ7" s="36">
        <v>330.99</v>
      </c>
      <c r="BK7" s="36">
        <v>324.08999999999997</v>
      </c>
      <c r="BL7" s="36">
        <v>319.82</v>
      </c>
      <c r="BM7" s="36">
        <v>312.02999999999997</v>
      </c>
      <c r="BN7" s="36">
        <v>276.38</v>
      </c>
      <c r="BO7" s="36">
        <v>93.02</v>
      </c>
      <c r="BP7" s="36">
        <v>94.31</v>
      </c>
      <c r="BQ7" s="36">
        <v>87.62</v>
      </c>
      <c r="BR7" s="36">
        <v>85.82</v>
      </c>
      <c r="BS7" s="36">
        <v>88.37</v>
      </c>
      <c r="BT7" s="36">
        <v>99.61</v>
      </c>
      <c r="BU7" s="36">
        <v>100.27</v>
      </c>
      <c r="BV7" s="36">
        <v>99.46</v>
      </c>
      <c r="BW7" s="36">
        <v>105.21</v>
      </c>
      <c r="BX7" s="36">
        <v>105.71</v>
      </c>
      <c r="BY7" s="36">
        <v>104.99</v>
      </c>
      <c r="BZ7" s="36">
        <v>155.38</v>
      </c>
      <c r="CA7" s="36">
        <v>154.07</v>
      </c>
      <c r="CB7" s="36">
        <v>165.24</v>
      </c>
      <c r="CC7" s="36">
        <v>167.57</v>
      </c>
      <c r="CD7" s="36">
        <v>162.69</v>
      </c>
      <c r="CE7" s="36">
        <v>169.59</v>
      </c>
      <c r="CF7" s="36">
        <v>169.62</v>
      </c>
      <c r="CG7" s="36">
        <v>171.78</v>
      </c>
      <c r="CH7" s="36">
        <v>162.59</v>
      </c>
      <c r="CI7" s="36">
        <v>162.15</v>
      </c>
      <c r="CJ7" s="36">
        <v>163.72</v>
      </c>
      <c r="CK7" s="36">
        <v>60.19</v>
      </c>
      <c r="CL7" s="36">
        <v>60.07</v>
      </c>
      <c r="CM7" s="36">
        <v>59.27</v>
      </c>
      <c r="CN7" s="36">
        <v>57.86</v>
      </c>
      <c r="CO7" s="36">
        <v>57.43</v>
      </c>
      <c r="CP7" s="36">
        <v>60.04</v>
      </c>
      <c r="CQ7" s="36">
        <v>59.88</v>
      </c>
      <c r="CR7" s="36">
        <v>59.68</v>
      </c>
      <c r="CS7" s="36">
        <v>59.17</v>
      </c>
      <c r="CT7" s="36">
        <v>59.34</v>
      </c>
      <c r="CU7" s="36">
        <v>59.76</v>
      </c>
      <c r="CV7" s="36">
        <v>96.06</v>
      </c>
      <c r="CW7" s="36">
        <v>96.7</v>
      </c>
      <c r="CX7" s="36">
        <v>97.07</v>
      </c>
      <c r="CY7" s="36">
        <v>97.97</v>
      </c>
      <c r="CZ7" s="36">
        <v>97.69</v>
      </c>
      <c r="DA7" s="36">
        <v>87.33</v>
      </c>
      <c r="DB7" s="36">
        <v>87.65</v>
      </c>
      <c r="DC7" s="36">
        <v>87.63</v>
      </c>
      <c r="DD7" s="36">
        <v>87.6</v>
      </c>
      <c r="DE7" s="36">
        <v>87.74</v>
      </c>
      <c r="DF7" s="36">
        <v>89.95</v>
      </c>
      <c r="DG7" s="36">
        <v>31.26</v>
      </c>
      <c r="DH7" s="36">
        <v>32.61</v>
      </c>
      <c r="DI7" s="36">
        <v>33.57</v>
      </c>
      <c r="DJ7" s="36">
        <v>45.98</v>
      </c>
      <c r="DK7" s="36">
        <v>47.18</v>
      </c>
      <c r="DL7" s="36">
        <v>37.71</v>
      </c>
      <c r="DM7" s="36">
        <v>38.69</v>
      </c>
      <c r="DN7" s="36">
        <v>39.65</v>
      </c>
      <c r="DO7" s="36">
        <v>45.25</v>
      </c>
      <c r="DP7" s="36">
        <v>46.27</v>
      </c>
      <c r="DQ7" s="36">
        <v>47.18</v>
      </c>
      <c r="DR7" s="36">
        <v>2.4300000000000002</v>
      </c>
      <c r="DS7" s="36">
        <v>5.88</v>
      </c>
      <c r="DT7" s="36">
        <v>8.94</v>
      </c>
      <c r="DU7" s="36">
        <v>14.44</v>
      </c>
      <c r="DV7" s="36">
        <v>15.14</v>
      </c>
      <c r="DW7" s="36">
        <v>7.67</v>
      </c>
      <c r="DX7" s="36">
        <v>8.4</v>
      </c>
      <c r="DY7" s="36">
        <v>9.7100000000000009</v>
      </c>
      <c r="DZ7" s="36">
        <v>10.71</v>
      </c>
      <c r="EA7" s="36">
        <v>10.93</v>
      </c>
      <c r="EB7" s="36">
        <v>13.18</v>
      </c>
      <c r="EC7" s="36">
        <v>0.49</v>
      </c>
      <c r="ED7" s="36">
        <v>0.82</v>
      </c>
      <c r="EE7" s="36">
        <v>0.81</v>
      </c>
      <c r="EF7" s="36">
        <v>0.62</v>
      </c>
      <c r="EG7" s="36">
        <v>0.52</v>
      </c>
      <c r="EH7" s="36">
        <v>0.84</v>
      </c>
      <c r="EI7" s="36">
        <v>0.78</v>
      </c>
      <c r="EJ7" s="36">
        <v>0.83</v>
      </c>
      <c r="EK7" s="36">
        <v>0.72</v>
      </c>
      <c r="EL7" s="36">
        <v>0.71</v>
      </c>
      <c r="EM7" s="36">
        <v>0.85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8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8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8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8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8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8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8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8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8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8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8"/>
    </row>
    <row r="9" spans="1:143">
      <c r="A9" s="39"/>
      <c r="B9" s="39" t="s">
        <v>99</v>
      </c>
      <c r="C9" s="39" t="s">
        <v>100</v>
      </c>
      <c r="D9" s="39" t="s">
        <v>101</v>
      </c>
      <c r="E9" s="39" t="s">
        <v>102</v>
      </c>
      <c r="F9" s="39" t="s">
        <v>103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9" t="s">
        <v>43</v>
      </c>
      <c r="B10" s="40">
        <f>DATEVALUE($B$6-4&amp;"年1月1日")</f>
        <v>40544</v>
      </c>
      <c r="C10" s="40">
        <f>DATEVALUE($B$6-3&amp;"年1月1日")</f>
        <v>40909</v>
      </c>
      <c r="D10" s="40">
        <f>DATEVALUE($B$6-2&amp;"年1月1日")</f>
        <v>41275</v>
      </c>
      <c r="E10" s="40">
        <f>DATEVALUE($B$6-1&amp;"年1月1日")</f>
        <v>41640</v>
      </c>
      <c r="F10" s="40">
        <f>DATEVALUE($B$6&amp;"年1月1日")</f>
        <v>42005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yawata</cp:lastModifiedBy>
  <cp:lastPrinted>2017-02-15T03:54:52Z</cp:lastPrinted>
  <dcterms:created xsi:type="dcterms:W3CDTF">2017-02-01T08:44:16Z</dcterms:created>
  <dcterms:modified xsi:type="dcterms:W3CDTF">2017-02-15T04:03:38Z</dcterms:modified>
</cp:coreProperties>
</file>