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bid=entry\bid_entry\07申請書\doc\ver8\reg_standard\"/>
    </mc:Choice>
  </mc:AlternateContent>
  <xr:revisionPtr revIDLastSave="0" documentId="13_ncr:1_{F2B73D50-A115-41B1-B802-F39FC48052E5}" xr6:coauthVersionLast="47" xr6:coauthVersionMax="47" xr10:uidLastSave="{00000000-0000-0000-0000-000000000000}"/>
  <workbookProtection workbookAlgorithmName="SHA-512" workbookHashValue="hQJRCKupod1Pu2XC9GmGMANYNQ3DazJuk1O0h6EgOCEBVDN6NBOVs3mYl7jN7HGM5w2wtffLkf2Kx7eBkPpi2Q==" workbookSaltValue="pc0d7lSam15UUgkxSJ3r5g==" workbookSpinCount="100000" lockStructure="1"/>
  <bookViews>
    <workbookView xWindow="-120" yWindow="-120" windowWidth="29040" windowHeight="1572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入力シート!$A$243</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10" i="1" l="1"/>
  <c r="A597" i="1"/>
  <c r="A596" i="1"/>
  <c r="A595" i="1"/>
  <c r="A585" i="1"/>
  <c r="A584" i="1"/>
  <c r="A583" i="1"/>
  <c r="A573" i="1"/>
  <c r="A572" i="1"/>
  <c r="A571" i="1"/>
  <c r="A559" i="1"/>
  <c r="A558" i="1"/>
  <c r="A557" i="1"/>
  <c r="A555" i="1"/>
  <c r="A554" i="1"/>
  <c r="A553" i="1"/>
  <c r="A551" i="1"/>
  <c r="A545" i="1"/>
  <c r="A544" i="1"/>
  <c r="A543" i="1"/>
  <c r="A531" i="1"/>
  <c r="A530" i="1"/>
  <c r="A529" i="1"/>
  <c r="A524" i="1"/>
  <c r="A523" i="1"/>
  <c r="A522" i="1"/>
  <c r="A518" i="1"/>
  <c r="A517" i="1"/>
  <c r="A516" i="1"/>
  <c r="A514" i="1"/>
  <c r="A513" i="1"/>
  <c r="A512" i="1"/>
  <c r="A496" i="1"/>
  <c r="A495" i="1"/>
  <c r="A494" i="1"/>
  <c r="A487" i="1"/>
  <c r="A486" i="1"/>
  <c r="A485" i="1"/>
  <c r="A479" i="1"/>
  <c r="A478" i="1"/>
  <c r="A477" i="1"/>
  <c r="A470" i="1"/>
  <c r="A469" i="1"/>
  <c r="A468" i="1"/>
  <c r="A457" i="1"/>
  <c r="A456" i="1"/>
  <c r="A455" i="1"/>
  <c r="A444" i="1"/>
  <c r="A443" i="1"/>
  <c r="A442" i="1"/>
  <c r="A431" i="1"/>
  <c r="A430" i="1"/>
  <c r="A429" i="1"/>
  <c r="A418" i="1"/>
  <c r="A417" i="1"/>
  <c r="A416" i="1"/>
  <c r="A405" i="1"/>
  <c r="A404" i="1"/>
  <c r="A403" i="1"/>
  <c r="A399" i="1"/>
  <c r="A398" i="1"/>
  <c r="A397" i="1"/>
  <c r="A392" i="1"/>
  <c r="A388" i="1"/>
  <c r="A387" i="1"/>
  <c r="A386" i="1"/>
  <c r="A377" i="1"/>
  <c r="A376" i="1"/>
  <c r="A375" i="1"/>
  <c r="A370" i="1"/>
  <c r="A369" i="1"/>
  <c r="A368" i="1"/>
  <c r="A364" i="1"/>
  <c r="A360" i="1"/>
  <c r="A359" i="1"/>
  <c r="A358" i="1"/>
  <c r="A354" i="1"/>
  <c r="A353" i="1"/>
  <c r="A352" i="1"/>
  <c r="A346" i="1"/>
  <c r="A345" i="1"/>
  <c r="A344" i="1"/>
  <c r="A341" i="1"/>
  <c r="A337" i="1"/>
  <c r="A336" i="1"/>
  <c r="A335" i="1"/>
  <c r="A330" i="1"/>
  <c r="A329" i="1"/>
  <c r="A328" i="1"/>
  <c r="A319" i="1"/>
  <c r="A318" i="1"/>
  <c r="A317" i="1"/>
  <c r="A309" i="1"/>
  <c r="A308" i="1"/>
  <c r="A307" i="1"/>
  <c r="A300" i="1"/>
  <c r="A299" i="1"/>
  <c r="A298" i="1"/>
  <c r="A288" i="1"/>
  <c r="A287" i="1"/>
  <c r="A286" i="1"/>
  <c r="A277" i="1"/>
  <c r="A276" i="1"/>
  <c r="A275" i="1"/>
  <c r="A274" i="1"/>
  <c r="A266" i="1"/>
  <c r="A265" i="1"/>
  <c r="A264" i="1"/>
  <c r="A258" i="1"/>
  <c r="A257" i="1"/>
  <c r="A256" i="1"/>
  <c r="A245" i="1"/>
  <c r="A244" i="1"/>
  <c r="A243" i="1"/>
  <c r="A204" i="1"/>
  <c r="A202" i="1"/>
  <c r="A201" i="1"/>
  <c r="A200" i="1"/>
  <c r="A189" i="1"/>
  <c r="A186" i="1"/>
  <c r="A185" i="1"/>
  <c r="A184" i="1"/>
  <c r="A182"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AC596" i="1"/>
  <c r="AC584" i="1"/>
  <c r="AC572" i="1"/>
  <c r="AC558" i="1"/>
  <c r="AC554" i="1"/>
  <c r="AC544" i="1"/>
  <c r="AC530" i="1"/>
  <c r="AC523" i="1"/>
  <c r="AC517" i="1"/>
  <c r="AC513" i="1"/>
  <c r="AC495" i="1"/>
  <c r="AC486" i="1"/>
  <c r="AC478" i="1"/>
  <c r="AC469" i="1"/>
  <c r="AC456" i="1"/>
  <c r="AC443" i="1"/>
  <c r="AC430" i="1"/>
  <c r="AC417" i="1"/>
  <c r="AC404" i="1"/>
  <c r="AC398" i="1"/>
  <c r="AC387" i="1"/>
  <c r="AC376" i="1"/>
  <c r="AC369" i="1"/>
  <c r="AC359" i="1"/>
  <c r="AC353" i="1"/>
  <c r="AC345" i="1"/>
  <c r="AC336" i="1"/>
  <c r="AC329" i="1"/>
  <c r="AC318" i="1"/>
  <c r="AC308" i="1"/>
  <c r="AC299" i="1"/>
  <c r="AC287" i="1"/>
  <c r="AC276" i="1"/>
  <c r="AC265" i="1"/>
  <c r="AC257" i="1"/>
  <c r="AC244" i="1" l="1"/>
  <c r="AC245" i="1" s="1"/>
  <c r="AC266" i="1" l="1"/>
  <c r="AC267" i="1" s="1"/>
  <c r="AC268" i="1" s="1"/>
  <c r="AC269" i="1" s="1"/>
  <c r="AC270" i="1" s="1"/>
  <c r="AC271" i="1" s="1"/>
  <c r="AC272" i="1" s="1"/>
  <c r="AC273" i="1" s="1"/>
  <c r="AC274" i="1" s="1"/>
  <c r="AC275" i="1" s="1"/>
  <c r="AC277" i="1" s="1"/>
  <c r="AC278" i="1" s="1"/>
  <c r="AC279" i="1" s="1"/>
  <c r="AC280" i="1" s="1"/>
  <c r="AC281" i="1" s="1"/>
  <c r="AC282" i="1" s="1"/>
  <c r="AC283" i="1" s="1"/>
  <c r="AC284" i="1" s="1"/>
  <c r="AC285" i="1" s="1"/>
  <c r="AC286" i="1" s="1"/>
  <c r="AC288" i="1" s="1"/>
  <c r="AC289" i="1" s="1"/>
  <c r="AC290" i="1" s="1"/>
  <c r="AC291" i="1" s="1"/>
  <c r="AC292" i="1" s="1"/>
  <c r="AC293" i="1" s="1"/>
  <c r="AC294" i="1" s="1"/>
  <c r="AC295" i="1" s="1"/>
  <c r="AC296" i="1" s="1"/>
  <c r="AC297" i="1" s="1"/>
  <c r="AC298" i="1" s="1"/>
  <c r="AC300" i="1" s="1"/>
  <c r="AC301" i="1" s="1"/>
  <c r="AC302" i="1" s="1"/>
  <c r="AC303" i="1" s="1"/>
  <c r="AC304" i="1" s="1"/>
  <c r="AC305" i="1" s="1"/>
  <c r="AC306" i="1" s="1"/>
  <c r="AC307" i="1" s="1"/>
  <c r="AC309" i="1" s="1"/>
  <c r="AC310" i="1" s="1"/>
  <c r="AC311" i="1" s="1"/>
  <c r="AC312" i="1" s="1"/>
  <c r="AC313" i="1" s="1"/>
  <c r="AC314" i="1" s="1"/>
  <c r="AC315" i="1" s="1"/>
  <c r="AC316" i="1" s="1"/>
  <c r="AC317" i="1" s="1"/>
  <c r="AC319" i="1" s="1"/>
  <c r="AC320" i="1" s="1"/>
  <c r="AC321" i="1" s="1"/>
  <c r="AC322" i="1" s="1"/>
  <c r="AC323" i="1" s="1"/>
  <c r="AC324" i="1" s="1"/>
  <c r="AC325" i="1" s="1"/>
  <c r="AC326" i="1" s="1"/>
  <c r="AC327" i="1" s="1"/>
  <c r="AC328" i="1" s="1"/>
  <c r="AC330" i="1" s="1"/>
  <c r="AC331" i="1" s="1"/>
  <c r="AC332" i="1" s="1"/>
  <c r="AC333" i="1" s="1"/>
  <c r="AC334" i="1" s="1"/>
  <c r="AC335" i="1" s="1"/>
  <c r="AC337" i="1" s="1"/>
  <c r="AC338" i="1" s="1"/>
  <c r="AC339" i="1" s="1"/>
  <c r="AC340" i="1" s="1"/>
  <c r="AC341" i="1" s="1"/>
  <c r="AC342" i="1" s="1"/>
  <c r="AC343" i="1" s="1"/>
  <c r="AC344" i="1" s="1"/>
  <c r="AC346" i="1" s="1"/>
  <c r="AC347" i="1" s="1"/>
  <c r="AC348" i="1" s="1"/>
  <c r="AC349" i="1" s="1"/>
  <c r="AC350" i="1" s="1"/>
  <c r="AC351" i="1" s="1"/>
  <c r="AC352" i="1" s="1"/>
  <c r="AC354" i="1" s="1"/>
  <c r="AC355" i="1" s="1"/>
  <c r="AC356" i="1" s="1"/>
  <c r="AC357" i="1" s="1"/>
  <c r="AC358" i="1" s="1"/>
  <c r="AC360" i="1" s="1"/>
  <c r="AC361" i="1" s="1"/>
  <c r="AC362" i="1" s="1"/>
  <c r="AC363" i="1" s="1"/>
  <c r="AC364" i="1" s="1"/>
  <c r="AC365" i="1" s="1"/>
  <c r="AC366" i="1" s="1"/>
  <c r="AC367" i="1" s="1"/>
  <c r="AC368" i="1" s="1"/>
  <c r="AC370" i="1" s="1"/>
  <c r="AC371" i="1" s="1"/>
  <c r="AC372" i="1" s="1"/>
  <c r="AC373" i="1" s="1"/>
  <c r="AC374" i="1" s="1"/>
  <c r="AC375" i="1" s="1"/>
  <c r="AC377" i="1" s="1"/>
  <c r="AC378" i="1" s="1"/>
  <c r="AC379" i="1" s="1"/>
  <c r="AC380" i="1" s="1"/>
  <c r="AC381" i="1" s="1"/>
  <c r="AC382" i="1" s="1"/>
  <c r="AC383" i="1" s="1"/>
  <c r="AC384" i="1" s="1"/>
  <c r="AC385" i="1" s="1"/>
  <c r="AC386" i="1" s="1"/>
  <c r="AC388" i="1" s="1"/>
  <c r="AC389" i="1" s="1"/>
  <c r="AC390" i="1" s="1"/>
  <c r="AC391" i="1" s="1"/>
  <c r="AC392" i="1" s="1"/>
  <c r="AC393" i="1" s="1"/>
  <c r="AC394" i="1" s="1"/>
  <c r="AC395" i="1" s="1"/>
  <c r="AC396" i="1" s="1"/>
  <c r="AC397" i="1" s="1"/>
  <c r="AC399" i="1" s="1"/>
  <c r="AC400" i="1" s="1"/>
  <c r="AC401" i="1" s="1"/>
  <c r="AC402" i="1" s="1"/>
  <c r="AC403" i="1" s="1"/>
  <c r="AC405" i="1" s="1"/>
  <c r="AC406" i="1" s="1"/>
  <c r="AC407" i="1" s="1"/>
  <c r="AC408" i="1" s="1"/>
  <c r="AC409" i="1" s="1"/>
  <c r="AC410" i="1" s="1"/>
  <c r="AC411" i="1" s="1"/>
  <c r="AC412" i="1" s="1"/>
  <c r="AC413" i="1" s="1"/>
  <c r="AC414" i="1" s="1"/>
  <c r="AC415" i="1" s="1"/>
  <c r="AC416" i="1" s="1"/>
  <c r="AC418" i="1" s="1"/>
  <c r="AC419" i="1" s="1"/>
  <c r="AC420" i="1" s="1"/>
  <c r="AC421" i="1" s="1"/>
  <c r="AC422" i="1" s="1"/>
  <c r="AC423" i="1" s="1"/>
  <c r="AC424" i="1" s="1"/>
  <c r="AC425" i="1" s="1"/>
  <c r="AC426" i="1" s="1"/>
  <c r="AC427" i="1" s="1"/>
  <c r="AC428" i="1" s="1"/>
  <c r="AC429" i="1" s="1"/>
  <c r="AC431" i="1" s="1"/>
  <c r="AC432" i="1" s="1"/>
  <c r="AC433" i="1" s="1"/>
  <c r="AC434" i="1" s="1"/>
  <c r="AC435" i="1" s="1"/>
  <c r="AC436" i="1" s="1"/>
  <c r="AC437" i="1" s="1"/>
  <c r="AC438" i="1" s="1"/>
  <c r="AC439" i="1" s="1"/>
  <c r="AC440" i="1" s="1"/>
  <c r="AC441" i="1" s="1"/>
  <c r="AC442" i="1" s="1"/>
  <c r="AC444" i="1" s="1"/>
  <c r="AC445" i="1" s="1"/>
  <c r="AC446" i="1" s="1"/>
  <c r="AC447" i="1" s="1"/>
  <c r="AC448" i="1" s="1"/>
  <c r="AC449" i="1" s="1"/>
  <c r="AC450" i="1" s="1"/>
  <c r="AC451" i="1" s="1"/>
  <c r="AC452" i="1" s="1"/>
  <c r="AC453" i="1" s="1"/>
  <c r="AC454" i="1" s="1"/>
  <c r="AC455" i="1" s="1"/>
  <c r="AC457" i="1" s="1"/>
  <c r="AC458" i="1" s="1"/>
  <c r="AC459" i="1" s="1"/>
  <c r="AC460" i="1" s="1"/>
  <c r="AC461" i="1" s="1"/>
  <c r="AC462" i="1" s="1"/>
  <c r="AC463" i="1" s="1"/>
  <c r="AC464" i="1" s="1"/>
  <c r="AC465" i="1" s="1"/>
  <c r="AC466" i="1" s="1"/>
  <c r="AC467" i="1" s="1"/>
  <c r="AC468" i="1" s="1"/>
  <c r="AC470" i="1" s="1"/>
  <c r="AC471" i="1" s="1"/>
  <c r="AC472" i="1" s="1"/>
  <c r="AC473" i="1" s="1"/>
  <c r="AC474" i="1" s="1"/>
  <c r="AC475" i="1" s="1"/>
  <c r="AC476" i="1" s="1"/>
  <c r="AC477" i="1" s="1"/>
  <c r="AC479" i="1" s="1"/>
  <c r="AC480" i="1" s="1"/>
  <c r="AC481" i="1" s="1"/>
  <c r="AC482" i="1" s="1"/>
  <c r="AC483" i="1" s="1"/>
  <c r="AC484" i="1" s="1"/>
  <c r="AC485" i="1" s="1"/>
  <c r="AC487" i="1" s="1"/>
  <c r="AC488" i="1" s="1"/>
  <c r="AC489" i="1" s="1"/>
  <c r="AC490" i="1" s="1"/>
  <c r="AC491" i="1" s="1"/>
  <c r="AC492" i="1" s="1"/>
  <c r="AC493" i="1" s="1"/>
  <c r="AC494" i="1" s="1"/>
  <c r="AC496" i="1" s="1"/>
  <c r="AC497" i="1" s="1"/>
  <c r="AC498" i="1" s="1"/>
  <c r="AC499" i="1" s="1"/>
  <c r="AC500" i="1" s="1"/>
  <c r="AC501" i="1" s="1"/>
  <c r="AC502" i="1" s="1"/>
  <c r="AC503" i="1" s="1"/>
  <c r="AC504" i="1" s="1"/>
  <c r="AC505" i="1" s="1"/>
  <c r="AC506" i="1" s="1"/>
  <c r="AC507" i="1" s="1"/>
  <c r="AC508" i="1" s="1"/>
  <c r="AC509" i="1" s="1"/>
  <c r="AC510" i="1" s="1"/>
  <c r="AC511" i="1" s="1"/>
  <c r="AC512" i="1" s="1"/>
  <c r="AC514" i="1" s="1"/>
  <c r="AC515" i="1" s="1"/>
  <c r="AC516" i="1" s="1"/>
  <c r="AC518" i="1" s="1"/>
  <c r="AC519" i="1" s="1"/>
  <c r="AC520" i="1" s="1"/>
  <c r="AC521" i="1" s="1"/>
  <c r="AC522" i="1" s="1"/>
  <c r="AC524" i="1" s="1"/>
  <c r="AC525" i="1" s="1"/>
  <c r="AC526" i="1" s="1"/>
  <c r="AC527" i="1" s="1"/>
  <c r="AC528" i="1" s="1"/>
  <c r="AC529" i="1" s="1"/>
  <c r="AC531" i="1" s="1"/>
  <c r="AC532" i="1" s="1"/>
  <c r="AC533" i="1" s="1"/>
  <c r="AC534" i="1" s="1"/>
  <c r="AC535" i="1" s="1"/>
  <c r="AC536" i="1" s="1"/>
  <c r="AC537" i="1" s="1"/>
  <c r="AC538" i="1" s="1"/>
  <c r="AC539" i="1" s="1"/>
  <c r="AC540" i="1" s="1"/>
  <c r="AC541" i="1" s="1"/>
  <c r="AC542" i="1" s="1"/>
  <c r="AC543" i="1" s="1"/>
  <c r="AC545" i="1" s="1"/>
  <c r="AC546" i="1" s="1"/>
  <c r="AC547" i="1" s="1"/>
  <c r="AC548" i="1" s="1"/>
  <c r="AC549" i="1" s="1"/>
  <c r="AC550" i="1" s="1"/>
  <c r="AC551" i="1" s="1"/>
  <c r="AC552" i="1" s="1"/>
  <c r="AC553" i="1" s="1"/>
  <c r="AC555" i="1" s="1"/>
  <c r="AC556" i="1" s="1"/>
  <c r="AC557" i="1" s="1"/>
  <c r="AC559" i="1" s="1"/>
  <c r="AC560" i="1" s="1"/>
  <c r="AC561" i="1" s="1"/>
  <c r="AC562" i="1" s="1"/>
  <c r="AC563" i="1" s="1"/>
  <c r="AC564" i="1" s="1"/>
  <c r="AC565" i="1" s="1"/>
  <c r="AC566" i="1" s="1"/>
  <c r="AC567" i="1" s="1"/>
  <c r="AC568" i="1" s="1"/>
  <c r="AC569" i="1" s="1"/>
  <c r="AC570" i="1" s="1"/>
  <c r="AC571" i="1" s="1"/>
  <c r="AC573" i="1" s="1"/>
  <c r="AC574" i="1" s="1"/>
  <c r="AC575" i="1" s="1"/>
  <c r="AC576" i="1" s="1"/>
  <c r="AC577" i="1" s="1"/>
  <c r="AC578" i="1" s="1"/>
  <c r="AC579" i="1" s="1"/>
  <c r="AC580" i="1" s="1"/>
  <c r="AC581" i="1" s="1"/>
  <c r="AC582" i="1" s="1"/>
  <c r="AC583" i="1" s="1"/>
  <c r="AC585" i="1" s="1"/>
  <c r="AC586" i="1" s="1"/>
  <c r="AC587" i="1" s="1"/>
  <c r="AC588" i="1" s="1"/>
  <c r="AC589" i="1" s="1"/>
  <c r="AC590" i="1" s="1"/>
  <c r="AC591" i="1" s="1"/>
  <c r="AC592" i="1" s="1"/>
  <c r="AC593" i="1" s="1"/>
  <c r="AC594" i="1" s="1"/>
  <c r="AC595" i="1" s="1"/>
  <c r="AC597" i="1" s="1"/>
  <c r="AC598" i="1" s="1"/>
  <c r="AC599" i="1" s="1"/>
  <c r="AC600" i="1" s="1"/>
  <c r="AC601" i="1" s="1"/>
  <c r="AC602" i="1" s="1"/>
  <c r="AC603" i="1" s="1"/>
  <c r="AC604" i="1" s="1"/>
  <c r="AC605" i="1" s="1"/>
  <c r="AC606" i="1" s="1"/>
  <c r="AC607" i="1" s="1"/>
  <c r="AC608" i="1" s="1"/>
  <c r="AC609" i="1" s="1"/>
  <c r="AC610" i="1" s="1"/>
  <c r="AC258" i="1"/>
  <c r="AC259" i="1" s="1"/>
  <c r="AC260" i="1" s="1"/>
  <c r="AC261" i="1" s="1"/>
  <c r="AC262" i="1" s="1"/>
  <c r="AC263" i="1" s="1"/>
  <c r="AC264" i="1" s="1"/>
  <c r="AC246" i="1" l="1"/>
  <c r="AC247" i="1" s="1"/>
  <c r="AC248" i="1" s="1"/>
  <c r="AC249" i="1" s="1"/>
  <c r="AC250" i="1" s="1"/>
  <c r="AC251" i="1" s="1"/>
  <c r="AC252" i="1" s="1"/>
  <c r="AC253" i="1" s="1"/>
  <c r="AC254" i="1" s="1"/>
  <c r="AC255" i="1" s="1"/>
  <c r="AC256" i="1" s="1"/>
  <c r="V614" i="1"/>
  <c r="J177" i="1" l="1"/>
  <c r="J192" i="1" l="1"/>
  <c r="J194" i="1" l="1"/>
  <c r="E234" i="1"/>
  <c r="I220" i="1" l="1"/>
  <c r="I239" i="1"/>
  <c r="I214" i="1" l="1"/>
  <c r="I203" i="1"/>
  <c r="D114" i="1"/>
  <c r="D116" i="1" s="1"/>
  <c r="D118" i="1" s="1"/>
  <c r="D120" i="1" s="1"/>
  <c r="D122" i="1" s="1"/>
  <c r="D124" i="1" s="1"/>
  <c r="D126" i="1" s="1"/>
  <c r="J198" i="1" l="1"/>
  <c r="J196" i="1"/>
  <c r="A2" i="2" l="1"/>
  <c r="A1" i="2"/>
</calcChain>
</file>

<file path=xl/sharedStrings.xml><?xml version="1.0" encoding="utf-8"?>
<sst xmlns="http://schemas.openxmlformats.org/spreadsheetml/2006/main" count="964" uniqueCount="561">
  <si>
    <t>営業年数</t>
    <rPh sb="0" eb="2">
      <t>エイギョウ</t>
    </rPh>
    <rPh sb="2" eb="4">
      <t>ネンスウ</t>
    </rPh>
    <phoneticPr fontId="6"/>
  </si>
  <si>
    <t>外資状況</t>
    <rPh sb="0" eb="2">
      <t>ガイシ</t>
    </rPh>
    <rPh sb="2" eb="4">
      <t>ジョウキョウ</t>
    </rPh>
    <phoneticPr fontId="6"/>
  </si>
  <si>
    <t>設備の額</t>
    <rPh sb="0" eb="2">
      <t>セツビ</t>
    </rPh>
    <rPh sb="3" eb="4">
      <t>ガク</t>
    </rPh>
    <phoneticPr fontId="6"/>
  </si>
  <si>
    <t>機械装置類(千円)</t>
    <rPh sb="0" eb="2">
      <t>キカイ</t>
    </rPh>
    <rPh sb="2" eb="4">
      <t>ソウチ</t>
    </rPh>
    <rPh sb="4" eb="5">
      <t>ルイ</t>
    </rPh>
    <rPh sb="6" eb="8">
      <t>センエン</t>
    </rPh>
    <phoneticPr fontId="5"/>
  </si>
  <si>
    <t>運搬具類(千円)</t>
    <rPh sb="0" eb="2">
      <t>ウンパン</t>
    </rPh>
    <rPh sb="2" eb="3">
      <t>グ</t>
    </rPh>
    <rPh sb="3" eb="4">
      <t>ルイ</t>
    </rPh>
    <phoneticPr fontId="5"/>
  </si>
  <si>
    <t>工具その他(千円)</t>
    <rPh sb="0" eb="2">
      <t>コウグ</t>
    </rPh>
    <rPh sb="4" eb="5">
      <t>タ</t>
    </rPh>
    <phoneticPr fontId="5"/>
  </si>
  <si>
    <t>合計(千円)</t>
    <rPh sb="0" eb="2">
      <t>ゴウケイ</t>
    </rPh>
    <phoneticPr fontId="5"/>
  </si>
  <si>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</si>
  <si>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</si>
  <si>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</si>
  <si>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</si>
  <si>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</si>
  <si>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</si>
  <si>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</si>
  <si>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</si>
  <si>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</si>
  <si>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</si>
  <si>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</si>
  <si>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</si>
  <si>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</si>
  <si>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</si>
  <si>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</si>
  <si>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</si>
  <si>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</si>
  <si>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</si>
  <si>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</si>
  <si>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</si>
  <si>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</si>
  <si>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</si>
  <si>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</si>
  <si>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</si>
  <si>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</si>
  <si>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</si>
  <si>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</si>
  <si>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</si>
  <si>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</si>
  <si>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</si>
  <si>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経営状況（流動比率）</t>
    <rPh sb="0" eb="2">
      <t>ケイエイ</t>
    </rPh>
    <rPh sb="2" eb="4">
      <t>ジョウキョウ</t>
    </rPh>
    <rPh sb="5" eb="7">
      <t>リュウドウ</t>
    </rPh>
    <rPh sb="7" eb="9">
      <t>ヒリツ</t>
    </rPh>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</si>
  <si>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</si>
  <si>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</si>
  <si>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希望する資格の種類等</t>
    <rPh sb="0" eb="2">
      <t>キボウ</t>
    </rPh>
    <rPh sb="4" eb="6">
      <t>シカク</t>
    </rPh>
    <rPh sb="7" eb="9">
      <t>シュルイ</t>
    </rPh>
    <rPh sb="9" eb="10">
      <t>トウ</t>
    </rPh>
    <phoneticPr fontId="6"/>
  </si>
  <si>
    <t>製造・販売等実績</t>
    <rPh sb="0" eb="2">
      <t>セイゾウ</t>
    </rPh>
    <rPh sb="3" eb="5">
      <t>ハンバイ</t>
    </rPh>
    <rPh sb="5" eb="6">
      <t>トウ</t>
    </rPh>
    <rPh sb="6" eb="8">
      <t>ジッセキ</t>
    </rPh>
    <phoneticPr fontId="6"/>
  </si>
  <si>
    <t>F.業種情報</t>
    <rPh sb="2" eb="4">
      <t>ギョウシュ</t>
    </rPh>
    <rPh sb="4" eb="6">
      <t>ジョウホウ</t>
    </rPh>
    <phoneticPr fontId="5"/>
  </si>
  <si>
    <t>希望</t>
    <rPh sb="0" eb="2">
      <t>キボウ</t>
    </rPh>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</si>
  <si>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</si>
  <si>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</si>
  <si>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</si>
  <si>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</si>
  <si>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</si>
  <si>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</si>
  <si>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</si>
  <si>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</si>
  <si>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</si>
  <si>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</si>
  <si>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</si>
  <si>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</si>
  <si>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</si>
  <si>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</si>
  <si>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</si>
  <si>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</si>
  <si>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</si>
  <si>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</si>
  <si>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</si>
  <si>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</si>
  <si>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</si>
  <si>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</si>
  <si>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</si>
  <si>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</si>
  <si>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</si>
  <si>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</si>
  <si>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</si>
  <si>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</si>
  <si>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</si>
  <si>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</si>
  <si>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</si>
  <si>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</si>
  <si>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</si>
  <si>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</si>
  <si>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</si>
  <si>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</si>
  <si>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</si>
  <si>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</si>
  <si>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</si>
  <si>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</si>
  <si>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</si>
  <si>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</si>
  <si>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</si>
  <si>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</si>
  <si>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</si>
  <si>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</si>
  <si>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</si>
  <si>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</si>
  <si>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</si>
  <si>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</si>
  <si>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</si>
  <si>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</si>
  <si>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直前々年度分決算(千円)</t>
    <rPh sb="9" eb="11">
      <t>センエン</t>
    </rPh>
    <phoneticPr fontId="5"/>
  </si>
  <si>
    <t>直前年度分決算(千円)</t>
    <rPh sb="8" eb="10">
      <t>センエン</t>
    </rPh>
    <phoneticPr fontId="5"/>
  </si>
  <si>
    <t>実績高を入力してください。
決算が１事業年度１回の場合には、「直前々年度分決算」及び「直前年度分決算」の右欄のみに入力してください。</t>
    <rPh sb="0" eb="3">
      <t>ジッセキダカ</t>
    </rPh>
    <rPh sb="4" eb="6">
      <t>ニュウリョク</t>
    </rPh>
    <rPh sb="57" eb="59">
      <t>ニュウリョク</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</si>
  <si>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</si>
  <si>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</si>
  <si>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</si>
  <si>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</si>
  <si>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</si>
  <si>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</si>
  <si>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</si>
  <si>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</si>
  <si>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</si>
  <si>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</si>
  <si>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</si>
  <si>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</si>
  <si>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</si>
  <si>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</si>
  <si>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事業協同組合、企業組合、協業組合等で官公需適格組合証明を受けている場合は番号を入力してください。</t>
    <phoneticPr fontId="5"/>
  </si>
  <si>
    <t>前２ヶ年間の平均実績高
(千円)</t>
    <rPh sb="0" eb="1">
      <t>ゼン</t>
    </rPh>
    <rPh sb="3" eb="4">
      <t>ネン</t>
    </rPh>
    <rPh sb="4" eb="5">
      <t>カン</t>
    </rPh>
    <rPh sb="6" eb="8">
      <t>ヘイキン</t>
    </rPh>
    <rPh sb="8" eb="10">
      <t>ジッセキ</t>
    </rPh>
    <rPh sb="10" eb="11">
      <t>タカ</t>
    </rPh>
    <rPh sb="13" eb="15">
      <t>センエン</t>
    </rPh>
    <phoneticPr fontId="5"/>
  </si>
  <si>
    <t>八幡市 一般競争(指名競争)参加資格審査申請書【物品等の供給】</t>
    <rPh sb="4" eb="6">
      <t>イッパン</t>
    </rPh>
    <rPh sb="6" eb="8">
      <t>キョウソウ</t>
    </rPh>
    <rPh sb="9" eb="11">
      <t>シメイ</t>
    </rPh>
    <rPh sb="11" eb="13">
      <t>キョウソウ</t>
    </rPh>
    <rPh sb="24" eb="26">
      <t>ブッピン</t>
    </rPh>
    <rPh sb="26" eb="27">
      <t>トウ</t>
    </rPh>
    <rPh sb="28" eb="30">
      <t>キョウキュウ</t>
    </rPh>
    <phoneticPr fontId="5"/>
  </si>
  <si>
    <t>物品等の供給に係る入札に参加する資格の審査を申請します。</t>
    <rPh sb="0" eb="2">
      <t>ブッピン</t>
    </rPh>
    <rPh sb="2" eb="3">
      <t>トウ</t>
    </rPh>
    <rPh sb="4" eb="6">
      <t>キョウキュウ</t>
    </rPh>
    <phoneticPr fontId="5"/>
  </si>
  <si>
    <t xml:space="preserve">例)カブシキガイシャスズキグミ　カンサイエイギョウショ
正式名称を全角カタカナで入力してください。支店・営業所名は、１文字空けて入力してください。
</t>
    <phoneticPr fontId="5"/>
  </si>
  <si>
    <t xml:space="preserve">例)株式会社鈴木組　関西営業所
正式名称で入力してください。支店・営業所名は、１文字空けて入力してください。
</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</si>
  <si>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001</t>
  </si>
  <si>
    <t>建設用資材</t>
    <rPh sb="0" eb="3">
      <t>ケンセツヨウ</t>
    </rPh>
    <rPh sb="3" eb="5">
      <t>シザイ</t>
    </rPh>
    <phoneticPr fontId="23"/>
  </si>
  <si>
    <t>002</t>
  </si>
  <si>
    <t>建築材料</t>
    <rPh sb="0" eb="2">
      <t>ケンチク</t>
    </rPh>
    <rPh sb="2" eb="4">
      <t>ザイリョウ</t>
    </rPh>
    <phoneticPr fontId="23"/>
  </si>
  <si>
    <t>003</t>
  </si>
  <si>
    <t>004</t>
  </si>
  <si>
    <t>セメント及び加工品</t>
    <rPh sb="4" eb="5">
      <t>オヨ</t>
    </rPh>
    <rPh sb="6" eb="9">
      <t>カコウヒン</t>
    </rPh>
    <phoneticPr fontId="23"/>
  </si>
  <si>
    <t>005</t>
  </si>
  <si>
    <t>塗料</t>
    <rPh sb="0" eb="2">
      <t>トリョウ</t>
    </rPh>
    <phoneticPr fontId="23"/>
  </si>
  <si>
    <t>006</t>
  </si>
  <si>
    <t>工具・工作機械</t>
    <rPh sb="0" eb="2">
      <t>コウグ</t>
    </rPh>
    <rPh sb="3" eb="5">
      <t>コウサク</t>
    </rPh>
    <rPh sb="5" eb="7">
      <t>キカイ</t>
    </rPh>
    <phoneticPr fontId="23"/>
  </si>
  <si>
    <t>007</t>
  </si>
  <si>
    <t>道路用資材</t>
    <rPh sb="0" eb="3">
      <t>ドウロヨウ</t>
    </rPh>
    <rPh sb="3" eb="5">
      <t>シザイ</t>
    </rPh>
    <phoneticPr fontId="23"/>
  </si>
  <si>
    <t>008</t>
  </si>
  <si>
    <t>造園資材</t>
    <rPh sb="0" eb="2">
      <t>ゾウエン</t>
    </rPh>
    <rPh sb="2" eb="4">
      <t>シザイ</t>
    </rPh>
    <phoneticPr fontId="23"/>
  </si>
  <si>
    <t>009</t>
  </si>
  <si>
    <t>樹木・苗・花木</t>
    <rPh sb="0" eb="1">
      <t>ジュ</t>
    </rPh>
    <rPh sb="1" eb="2">
      <t>キ</t>
    </rPh>
    <rPh sb="3" eb="4">
      <t>ナエ</t>
    </rPh>
    <rPh sb="5" eb="7">
      <t>ハナキ</t>
    </rPh>
    <phoneticPr fontId="23"/>
  </si>
  <si>
    <t>010</t>
  </si>
  <si>
    <t>各種舗装材</t>
    <rPh sb="0" eb="2">
      <t>カクシュ</t>
    </rPh>
    <rPh sb="2" eb="4">
      <t>ホソウ</t>
    </rPh>
    <rPh sb="4" eb="5">
      <t>ザイ</t>
    </rPh>
    <phoneticPr fontId="23"/>
  </si>
  <si>
    <t>011</t>
  </si>
  <si>
    <t>土壌改良剤</t>
    <rPh sb="0" eb="2">
      <t>ドジョウ</t>
    </rPh>
    <rPh sb="2" eb="4">
      <t>カイリョウ</t>
    </rPh>
    <rPh sb="4" eb="5">
      <t>ザイ</t>
    </rPh>
    <phoneticPr fontId="23"/>
  </si>
  <si>
    <t>012</t>
  </si>
  <si>
    <t>交通安全資機材</t>
    <rPh sb="0" eb="2">
      <t>コウツウ</t>
    </rPh>
    <rPh sb="2" eb="4">
      <t>アンゼン</t>
    </rPh>
    <rPh sb="4" eb="7">
      <t>シキザイ</t>
    </rPh>
    <phoneticPr fontId="23"/>
  </si>
  <si>
    <t>013</t>
  </si>
  <si>
    <t>上下水道用資材</t>
    <rPh sb="0" eb="2">
      <t>ジョウゲ</t>
    </rPh>
    <rPh sb="2" eb="5">
      <t>スイドウヨウ</t>
    </rPh>
    <rPh sb="5" eb="7">
      <t>シザイ</t>
    </rPh>
    <phoneticPr fontId="23"/>
  </si>
  <si>
    <t>上水道用資材</t>
    <rPh sb="0" eb="1">
      <t>ウエ</t>
    </rPh>
    <rPh sb="1" eb="4">
      <t>スイドウヨウ</t>
    </rPh>
    <rPh sb="4" eb="6">
      <t>シザイ</t>
    </rPh>
    <phoneticPr fontId="23"/>
  </si>
  <si>
    <t>上下水道用ろ過材</t>
    <rPh sb="0" eb="2">
      <t>ジョウゲ</t>
    </rPh>
    <rPh sb="2" eb="5">
      <t>スイドウヨウ</t>
    </rPh>
    <rPh sb="6" eb="7">
      <t>カ</t>
    </rPh>
    <rPh sb="7" eb="8">
      <t>ザイ</t>
    </rPh>
    <phoneticPr fontId="23"/>
  </si>
  <si>
    <t>上下水道用機械器具類</t>
    <rPh sb="0" eb="2">
      <t>ジョウゲ</t>
    </rPh>
    <rPh sb="2" eb="4">
      <t>スイドウ</t>
    </rPh>
    <rPh sb="4" eb="5">
      <t>ヨウ</t>
    </rPh>
    <rPh sb="5" eb="7">
      <t>キカイ</t>
    </rPh>
    <rPh sb="7" eb="9">
      <t>キグ</t>
    </rPh>
    <rPh sb="9" eb="10">
      <t>ルイ</t>
    </rPh>
    <phoneticPr fontId="23"/>
  </si>
  <si>
    <t>弁栓類</t>
    <rPh sb="0" eb="1">
      <t>ベン</t>
    </rPh>
    <rPh sb="1" eb="2">
      <t>セン</t>
    </rPh>
    <rPh sb="2" eb="3">
      <t>ルイ</t>
    </rPh>
    <phoneticPr fontId="23"/>
  </si>
  <si>
    <t>水道メーター</t>
    <rPh sb="0" eb="2">
      <t>スイドウ</t>
    </rPh>
    <phoneticPr fontId="23"/>
  </si>
  <si>
    <t>各種鉄蓋</t>
    <rPh sb="0" eb="2">
      <t>カクシュ</t>
    </rPh>
    <rPh sb="2" eb="3">
      <t>テツ</t>
    </rPh>
    <rPh sb="3" eb="4">
      <t>フタ</t>
    </rPh>
    <phoneticPr fontId="23"/>
  </si>
  <si>
    <t>事務用家具（木製）</t>
    <rPh sb="6" eb="8">
      <t>モクセイ</t>
    </rPh>
    <phoneticPr fontId="23"/>
  </si>
  <si>
    <t>学校・図書館用家具</t>
    <rPh sb="0" eb="2">
      <t>ガッコウ</t>
    </rPh>
    <rPh sb="3" eb="6">
      <t>トショカン</t>
    </rPh>
    <rPh sb="6" eb="7">
      <t>ヨウ</t>
    </rPh>
    <rPh sb="7" eb="9">
      <t>カグ</t>
    </rPh>
    <phoneticPr fontId="23"/>
  </si>
  <si>
    <t>ガラス施工一式</t>
    <rPh sb="3" eb="5">
      <t>セコウ</t>
    </rPh>
    <rPh sb="5" eb="7">
      <t>イッシキ</t>
    </rPh>
    <phoneticPr fontId="23"/>
  </si>
  <si>
    <t>屋内外装飾</t>
    <rPh sb="0" eb="2">
      <t>オクナイ</t>
    </rPh>
    <rPh sb="2" eb="3">
      <t>ソト</t>
    </rPh>
    <rPh sb="3" eb="5">
      <t>ソウショク</t>
    </rPh>
    <phoneticPr fontId="23"/>
  </si>
  <si>
    <t>敷物類</t>
    <rPh sb="0" eb="2">
      <t>シキモノ</t>
    </rPh>
    <rPh sb="2" eb="3">
      <t>ルイ</t>
    </rPh>
    <phoneticPr fontId="23"/>
  </si>
  <si>
    <t>畳類</t>
    <rPh sb="0" eb="1">
      <t>タタミ</t>
    </rPh>
    <rPh sb="1" eb="2">
      <t>ルイ</t>
    </rPh>
    <phoneticPr fontId="23"/>
  </si>
  <si>
    <t>物置・ベンチ等</t>
    <rPh sb="0" eb="2">
      <t>モノオキ</t>
    </rPh>
    <rPh sb="6" eb="7">
      <t>トウ</t>
    </rPh>
    <phoneticPr fontId="23"/>
  </si>
  <si>
    <t>事務服・制服等</t>
    <rPh sb="0" eb="2">
      <t>ジム</t>
    </rPh>
    <rPh sb="2" eb="3">
      <t>フク</t>
    </rPh>
    <rPh sb="4" eb="6">
      <t>セイフク</t>
    </rPh>
    <rPh sb="6" eb="7">
      <t>トウ</t>
    </rPh>
    <phoneticPr fontId="23"/>
  </si>
  <si>
    <t>作業服等</t>
    <rPh sb="0" eb="3">
      <t>サギョウフク</t>
    </rPh>
    <rPh sb="3" eb="4">
      <t>トウ</t>
    </rPh>
    <phoneticPr fontId="23"/>
  </si>
  <si>
    <t>給食用衣類</t>
    <rPh sb="0" eb="3">
      <t>キュウショクヨウ</t>
    </rPh>
    <rPh sb="3" eb="5">
      <t>イルイ</t>
    </rPh>
    <phoneticPr fontId="23"/>
  </si>
  <si>
    <t>介護・医療用衣類</t>
    <rPh sb="0" eb="2">
      <t>カイゴ</t>
    </rPh>
    <rPh sb="3" eb="5">
      <t>イリョウ</t>
    </rPh>
    <rPh sb="5" eb="6">
      <t>ヨウ</t>
    </rPh>
    <rPh sb="6" eb="8">
      <t>イルイ</t>
    </rPh>
    <phoneticPr fontId="23"/>
  </si>
  <si>
    <t>介護用品</t>
    <rPh sb="0" eb="2">
      <t>カイゴ</t>
    </rPh>
    <rPh sb="2" eb="4">
      <t>ヨウヒン</t>
    </rPh>
    <phoneticPr fontId="23"/>
  </si>
  <si>
    <t>保育用衣類</t>
    <rPh sb="0" eb="3">
      <t>ホイクヨウ</t>
    </rPh>
    <rPh sb="3" eb="5">
      <t>イルイ</t>
    </rPh>
    <phoneticPr fontId="23"/>
  </si>
  <si>
    <t>寝具等</t>
    <rPh sb="0" eb="2">
      <t>シング</t>
    </rPh>
    <rPh sb="2" eb="3">
      <t>トウ</t>
    </rPh>
    <phoneticPr fontId="23"/>
  </si>
  <si>
    <t>靴類</t>
    <rPh sb="0" eb="1">
      <t>クツ</t>
    </rPh>
    <rPh sb="1" eb="2">
      <t>ルイ</t>
    </rPh>
    <phoneticPr fontId="23"/>
  </si>
  <si>
    <t>防犯・安全用品</t>
    <rPh sb="0" eb="2">
      <t>ボウハン</t>
    </rPh>
    <rPh sb="3" eb="5">
      <t>アンゼン</t>
    </rPh>
    <rPh sb="5" eb="7">
      <t>ヨウヒン</t>
    </rPh>
    <phoneticPr fontId="23"/>
  </si>
  <si>
    <t>日用雑貨</t>
    <rPh sb="0" eb="2">
      <t>ニチヨウ</t>
    </rPh>
    <rPh sb="2" eb="4">
      <t>ザッカ</t>
    </rPh>
    <phoneticPr fontId="23"/>
  </si>
  <si>
    <t>清掃用品</t>
    <rPh sb="0" eb="2">
      <t>セイソウ</t>
    </rPh>
    <rPh sb="2" eb="4">
      <t>ヨウヒン</t>
    </rPh>
    <phoneticPr fontId="23"/>
  </si>
  <si>
    <t>ゴミ・ポリ袋</t>
    <rPh sb="5" eb="6">
      <t>フクロ</t>
    </rPh>
    <phoneticPr fontId="23"/>
  </si>
  <si>
    <t>石鹸・洗剤等</t>
    <rPh sb="0" eb="2">
      <t>セッケン</t>
    </rPh>
    <rPh sb="3" eb="5">
      <t>センザイ</t>
    </rPh>
    <rPh sb="5" eb="6">
      <t>トウ</t>
    </rPh>
    <phoneticPr fontId="23"/>
  </si>
  <si>
    <t>金物類</t>
    <rPh sb="0" eb="2">
      <t>カナモノ</t>
    </rPh>
    <rPh sb="2" eb="3">
      <t>ルイ</t>
    </rPh>
    <phoneticPr fontId="23"/>
  </si>
  <si>
    <t>鍵類</t>
    <rPh sb="0" eb="1">
      <t>カギ</t>
    </rPh>
    <rPh sb="1" eb="2">
      <t>ルイ</t>
    </rPh>
    <phoneticPr fontId="23"/>
  </si>
  <si>
    <t>ガラス器・陶器・什器類</t>
    <rPh sb="3" eb="4">
      <t>キ</t>
    </rPh>
    <rPh sb="5" eb="7">
      <t>トウキ</t>
    </rPh>
    <rPh sb="8" eb="10">
      <t>ジュウキ</t>
    </rPh>
    <rPh sb="10" eb="11">
      <t>ルイ</t>
    </rPh>
    <phoneticPr fontId="23"/>
  </si>
  <si>
    <t>タオル類</t>
    <rPh sb="3" eb="4">
      <t>ルイ</t>
    </rPh>
    <phoneticPr fontId="23"/>
  </si>
  <si>
    <t>食器類</t>
    <rPh sb="0" eb="2">
      <t>ショッキ</t>
    </rPh>
    <rPh sb="2" eb="3">
      <t>ルイ</t>
    </rPh>
    <phoneticPr fontId="23"/>
  </si>
  <si>
    <t>環境美化用品</t>
    <rPh sb="0" eb="2">
      <t>カンキョウ</t>
    </rPh>
    <rPh sb="2" eb="4">
      <t>ビカ</t>
    </rPh>
    <rPh sb="4" eb="6">
      <t>ヨウヒン</t>
    </rPh>
    <phoneticPr fontId="23"/>
  </si>
  <si>
    <t>事務用品</t>
    <rPh sb="0" eb="2">
      <t>ジム</t>
    </rPh>
    <rPh sb="2" eb="4">
      <t>ヨウヒン</t>
    </rPh>
    <phoneticPr fontId="23"/>
  </si>
  <si>
    <t>文房具</t>
    <rPh sb="0" eb="3">
      <t>ブンボウグ</t>
    </rPh>
    <phoneticPr fontId="23"/>
  </si>
  <si>
    <t>紙類</t>
    <rPh sb="0" eb="1">
      <t>カミ</t>
    </rPh>
    <rPh sb="1" eb="2">
      <t>ルイ</t>
    </rPh>
    <phoneticPr fontId="23"/>
  </si>
  <si>
    <t>印鑑・ゴム印類</t>
    <rPh sb="0" eb="2">
      <t>インカン</t>
    </rPh>
    <rPh sb="5" eb="6">
      <t>イン</t>
    </rPh>
    <rPh sb="6" eb="7">
      <t>ルイ</t>
    </rPh>
    <phoneticPr fontId="23"/>
  </si>
  <si>
    <t>図書館用品</t>
    <rPh sb="0" eb="3">
      <t>トショカン</t>
    </rPh>
    <rPh sb="3" eb="4">
      <t>ヨウ</t>
    </rPh>
    <rPh sb="4" eb="5">
      <t>ヒン</t>
    </rPh>
    <phoneticPr fontId="23"/>
  </si>
  <si>
    <t>ＯＡ関連消耗品</t>
    <rPh sb="2" eb="4">
      <t>カンレン</t>
    </rPh>
    <rPh sb="4" eb="6">
      <t>ショウモウ</t>
    </rPh>
    <rPh sb="6" eb="7">
      <t>ヒン</t>
    </rPh>
    <phoneticPr fontId="23"/>
  </si>
  <si>
    <t>コピー機</t>
    <rPh sb="3" eb="4">
      <t>キ</t>
    </rPh>
    <phoneticPr fontId="23"/>
  </si>
  <si>
    <t>印刷機</t>
    <rPh sb="0" eb="3">
      <t>インサツキ</t>
    </rPh>
    <phoneticPr fontId="23"/>
  </si>
  <si>
    <t>書籍類</t>
    <rPh sb="0" eb="2">
      <t>ショセキ</t>
    </rPh>
    <rPh sb="2" eb="3">
      <t>ルイ</t>
    </rPh>
    <phoneticPr fontId="23"/>
  </si>
  <si>
    <t>雑誌類</t>
    <rPh sb="0" eb="2">
      <t>ザッシ</t>
    </rPh>
    <rPh sb="2" eb="3">
      <t>ルイ</t>
    </rPh>
    <phoneticPr fontId="23"/>
  </si>
  <si>
    <t>新聞類</t>
    <rPh sb="0" eb="2">
      <t>シンブン</t>
    </rPh>
    <rPh sb="2" eb="3">
      <t>ルイ</t>
    </rPh>
    <phoneticPr fontId="23"/>
  </si>
  <si>
    <t>教科書</t>
    <rPh sb="0" eb="3">
      <t>キョウカショ</t>
    </rPh>
    <phoneticPr fontId="23"/>
  </si>
  <si>
    <t>各種パンフレット</t>
    <rPh sb="0" eb="2">
      <t>カクシュ</t>
    </rPh>
    <phoneticPr fontId="23"/>
  </si>
  <si>
    <t>地図類</t>
    <rPh sb="0" eb="2">
      <t>チズ</t>
    </rPh>
    <rPh sb="2" eb="3">
      <t>ルイ</t>
    </rPh>
    <phoneticPr fontId="23"/>
  </si>
  <si>
    <t>電子媒体等</t>
    <rPh sb="0" eb="2">
      <t>デンシ</t>
    </rPh>
    <rPh sb="2" eb="4">
      <t>バイタイ</t>
    </rPh>
    <rPh sb="4" eb="5">
      <t>トウ</t>
    </rPh>
    <phoneticPr fontId="23"/>
  </si>
  <si>
    <t>図書館用図書</t>
    <rPh sb="0" eb="3">
      <t>トショカン</t>
    </rPh>
    <rPh sb="3" eb="4">
      <t>ヨウ</t>
    </rPh>
    <rPh sb="4" eb="6">
      <t>トショ</t>
    </rPh>
    <phoneticPr fontId="23"/>
  </si>
  <si>
    <t>絵本</t>
    <rPh sb="0" eb="2">
      <t>エホン</t>
    </rPh>
    <phoneticPr fontId="23"/>
  </si>
  <si>
    <t>医薬品</t>
    <rPh sb="0" eb="3">
      <t>イヤクヒン</t>
    </rPh>
    <phoneticPr fontId="23"/>
  </si>
  <si>
    <t>医薬品（歯科特例）</t>
    <rPh sb="0" eb="3">
      <t>イヤクヒン</t>
    </rPh>
    <rPh sb="4" eb="6">
      <t>シカ</t>
    </rPh>
    <rPh sb="6" eb="8">
      <t>トクレイ</t>
    </rPh>
    <phoneticPr fontId="23"/>
  </si>
  <si>
    <t>医療用検査試験薬等</t>
    <rPh sb="0" eb="3">
      <t>イリョウヨウ</t>
    </rPh>
    <rPh sb="3" eb="5">
      <t>ケンサ</t>
    </rPh>
    <rPh sb="5" eb="7">
      <t>シケン</t>
    </rPh>
    <rPh sb="7" eb="8">
      <t>ヤク</t>
    </rPh>
    <rPh sb="8" eb="9">
      <t>トウ</t>
    </rPh>
    <phoneticPr fontId="23"/>
  </si>
  <si>
    <t>プール用薬品</t>
    <rPh sb="3" eb="4">
      <t>ヨウ</t>
    </rPh>
    <rPh sb="4" eb="6">
      <t>ヤクヒン</t>
    </rPh>
    <phoneticPr fontId="23"/>
  </si>
  <si>
    <t>水処理薬品類</t>
    <rPh sb="0" eb="1">
      <t>ミズ</t>
    </rPh>
    <rPh sb="1" eb="3">
      <t>ショリ</t>
    </rPh>
    <rPh sb="3" eb="5">
      <t>ヤクヒン</t>
    </rPh>
    <rPh sb="5" eb="6">
      <t>ルイ</t>
    </rPh>
    <phoneticPr fontId="23"/>
  </si>
  <si>
    <t>各種ガス類</t>
    <rPh sb="0" eb="2">
      <t>カクシュ</t>
    </rPh>
    <rPh sb="4" eb="5">
      <t>ルイ</t>
    </rPh>
    <phoneticPr fontId="23"/>
  </si>
  <si>
    <t>化学工業薬品</t>
    <rPh sb="0" eb="2">
      <t>カガク</t>
    </rPh>
    <rPh sb="2" eb="4">
      <t>コウギョウ</t>
    </rPh>
    <rPh sb="4" eb="6">
      <t>ヤクヒン</t>
    </rPh>
    <phoneticPr fontId="23"/>
  </si>
  <si>
    <t>農薬</t>
    <rPh sb="0" eb="2">
      <t>ノウヤク</t>
    </rPh>
    <phoneticPr fontId="23"/>
  </si>
  <si>
    <t>凍結防止剤</t>
    <rPh sb="0" eb="2">
      <t>トウケツ</t>
    </rPh>
    <rPh sb="2" eb="5">
      <t>ボウシザイ</t>
    </rPh>
    <phoneticPr fontId="23"/>
  </si>
  <si>
    <t>防疫薬剤</t>
    <rPh sb="0" eb="2">
      <t>ボウエキ</t>
    </rPh>
    <rPh sb="2" eb="4">
      <t>ヤクザイ</t>
    </rPh>
    <phoneticPr fontId="23"/>
  </si>
  <si>
    <t>医療衛生用品</t>
    <rPh sb="0" eb="2">
      <t>イリョウ</t>
    </rPh>
    <rPh sb="2" eb="4">
      <t>エイセイ</t>
    </rPh>
    <rPh sb="4" eb="6">
      <t>ヨウヒン</t>
    </rPh>
    <phoneticPr fontId="23"/>
  </si>
  <si>
    <t>医療用機器類</t>
    <rPh sb="0" eb="3">
      <t>イリョウヨウ</t>
    </rPh>
    <rPh sb="3" eb="5">
      <t>キキ</t>
    </rPh>
    <rPh sb="5" eb="6">
      <t>ルイ</t>
    </rPh>
    <phoneticPr fontId="23"/>
  </si>
  <si>
    <t>医療用機器類（ＡＥＤ）</t>
    <rPh sb="0" eb="3">
      <t>イリョウヨウ</t>
    </rPh>
    <rPh sb="3" eb="5">
      <t>キキ</t>
    </rPh>
    <rPh sb="5" eb="6">
      <t>ルイ</t>
    </rPh>
    <phoneticPr fontId="23"/>
  </si>
  <si>
    <t>医療用機器類(歯科用）</t>
    <rPh sb="0" eb="3">
      <t>イリョウヨウ</t>
    </rPh>
    <rPh sb="3" eb="5">
      <t>キキ</t>
    </rPh>
    <rPh sb="5" eb="6">
      <t>ルイ</t>
    </rPh>
    <rPh sb="7" eb="9">
      <t>シカ</t>
    </rPh>
    <rPh sb="9" eb="10">
      <t>ヨウ</t>
    </rPh>
    <phoneticPr fontId="23"/>
  </si>
  <si>
    <t>衛生用品</t>
    <rPh sb="0" eb="2">
      <t>エイセイ</t>
    </rPh>
    <rPh sb="2" eb="4">
      <t>ヨウヒン</t>
    </rPh>
    <phoneticPr fontId="23"/>
  </si>
  <si>
    <t>福祉・介護用品類</t>
    <rPh sb="0" eb="2">
      <t>フクシ</t>
    </rPh>
    <rPh sb="3" eb="5">
      <t>カイゴ</t>
    </rPh>
    <rPh sb="5" eb="7">
      <t>ヨウヒン</t>
    </rPh>
    <rPh sb="7" eb="8">
      <t>ルイ</t>
    </rPh>
    <phoneticPr fontId="23"/>
  </si>
  <si>
    <t>Ａ重油</t>
    <rPh sb="1" eb="3">
      <t>ジュウユ</t>
    </rPh>
    <phoneticPr fontId="23"/>
  </si>
  <si>
    <t>固形燃料</t>
    <rPh sb="0" eb="2">
      <t>コケイ</t>
    </rPh>
    <rPh sb="2" eb="4">
      <t>ネンリョウ</t>
    </rPh>
    <phoneticPr fontId="23"/>
  </si>
  <si>
    <t>各種ストーブ類</t>
    <rPh sb="0" eb="2">
      <t>カクシュ</t>
    </rPh>
    <rPh sb="6" eb="7">
      <t>ルイ</t>
    </rPh>
    <phoneticPr fontId="23"/>
  </si>
  <si>
    <t>ガス給湯器・コンロ・温水器</t>
    <rPh sb="2" eb="5">
      <t>キュウトウキ</t>
    </rPh>
    <rPh sb="10" eb="11">
      <t>オン</t>
    </rPh>
    <rPh sb="11" eb="12">
      <t>スイ</t>
    </rPh>
    <rPh sb="12" eb="13">
      <t>キ</t>
    </rPh>
    <phoneticPr fontId="23"/>
  </si>
  <si>
    <t>家電製品</t>
    <rPh sb="0" eb="2">
      <t>カデン</t>
    </rPh>
    <rPh sb="2" eb="4">
      <t>セイヒン</t>
    </rPh>
    <phoneticPr fontId="23"/>
  </si>
  <si>
    <t>音響機材</t>
    <rPh sb="0" eb="2">
      <t>オンキョウ</t>
    </rPh>
    <rPh sb="2" eb="4">
      <t>キザイ</t>
    </rPh>
    <phoneticPr fontId="23"/>
  </si>
  <si>
    <t>視聴覚映像機器</t>
    <rPh sb="0" eb="3">
      <t>シチョウカク</t>
    </rPh>
    <rPh sb="3" eb="5">
      <t>エイゾウ</t>
    </rPh>
    <rPh sb="5" eb="7">
      <t>キキ</t>
    </rPh>
    <phoneticPr fontId="23"/>
  </si>
  <si>
    <t>道路照明機器</t>
    <rPh sb="0" eb="2">
      <t>ドウロ</t>
    </rPh>
    <rPh sb="2" eb="4">
      <t>ショウメイ</t>
    </rPh>
    <rPh sb="4" eb="6">
      <t>キキ</t>
    </rPh>
    <phoneticPr fontId="23"/>
  </si>
  <si>
    <t>防犯カメラ等</t>
    <rPh sb="0" eb="2">
      <t>ボウハン</t>
    </rPh>
    <rPh sb="5" eb="6">
      <t>トウ</t>
    </rPh>
    <phoneticPr fontId="23"/>
  </si>
  <si>
    <t>空調機器</t>
    <rPh sb="0" eb="2">
      <t>クウチョウ</t>
    </rPh>
    <rPh sb="2" eb="4">
      <t>キキ</t>
    </rPh>
    <phoneticPr fontId="23"/>
  </si>
  <si>
    <t>無線・通信機器</t>
    <rPh sb="0" eb="2">
      <t>ムセン</t>
    </rPh>
    <rPh sb="3" eb="5">
      <t>ツウシン</t>
    </rPh>
    <rPh sb="5" eb="7">
      <t>キキ</t>
    </rPh>
    <phoneticPr fontId="23"/>
  </si>
  <si>
    <t>コンピュータ及び周辺機器</t>
    <rPh sb="6" eb="7">
      <t>オヨ</t>
    </rPh>
    <rPh sb="8" eb="10">
      <t>シュウヘン</t>
    </rPh>
    <rPh sb="10" eb="12">
      <t>キキ</t>
    </rPh>
    <phoneticPr fontId="23"/>
  </si>
  <si>
    <t>ＣＡＴＶ等</t>
    <rPh sb="4" eb="5">
      <t>トウ</t>
    </rPh>
    <phoneticPr fontId="23"/>
  </si>
  <si>
    <t>ＴＶ共聴器</t>
    <rPh sb="2" eb="3">
      <t>キョウ</t>
    </rPh>
    <rPh sb="3" eb="4">
      <t>チョウ</t>
    </rPh>
    <rPh sb="4" eb="5">
      <t>キ</t>
    </rPh>
    <phoneticPr fontId="23"/>
  </si>
  <si>
    <t>携帯端末</t>
    <rPh sb="0" eb="2">
      <t>ケイタイ</t>
    </rPh>
    <rPh sb="2" eb="4">
      <t>タンマツ</t>
    </rPh>
    <phoneticPr fontId="23"/>
  </si>
  <si>
    <t>計測機器</t>
    <rPh sb="0" eb="2">
      <t>ケイソク</t>
    </rPh>
    <rPh sb="2" eb="4">
      <t>キキ</t>
    </rPh>
    <phoneticPr fontId="23"/>
  </si>
  <si>
    <t>環境用測定機器</t>
    <rPh sb="0" eb="3">
      <t>カンキョウヨウ</t>
    </rPh>
    <rPh sb="3" eb="5">
      <t>ソクテイ</t>
    </rPh>
    <rPh sb="5" eb="7">
      <t>キキ</t>
    </rPh>
    <phoneticPr fontId="23"/>
  </si>
  <si>
    <t>理化学機械器具</t>
    <rPh sb="0" eb="3">
      <t>リカガク</t>
    </rPh>
    <rPh sb="3" eb="5">
      <t>キカイ</t>
    </rPh>
    <rPh sb="5" eb="7">
      <t>キグ</t>
    </rPh>
    <phoneticPr fontId="23"/>
  </si>
  <si>
    <t>気象観測機器</t>
    <rPh sb="0" eb="2">
      <t>キショウ</t>
    </rPh>
    <rPh sb="2" eb="4">
      <t>カンソク</t>
    </rPh>
    <rPh sb="4" eb="6">
      <t>キキ</t>
    </rPh>
    <phoneticPr fontId="23"/>
  </si>
  <si>
    <t>水質計測器</t>
    <rPh sb="0" eb="2">
      <t>スイシツ</t>
    </rPh>
    <rPh sb="2" eb="4">
      <t>ケイソク</t>
    </rPh>
    <rPh sb="4" eb="5">
      <t>キ</t>
    </rPh>
    <phoneticPr fontId="23"/>
  </si>
  <si>
    <t>光学機器</t>
    <rPh sb="0" eb="2">
      <t>コウガク</t>
    </rPh>
    <rPh sb="2" eb="4">
      <t>キキ</t>
    </rPh>
    <phoneticPr fontId="23"/>
  </si>
  <si>
    <t>映写機材</t>
    <rPh sb="0" eb="2">
      <t>エイシャ</t>
    </rPh>
    <rPh sb="2" eb="4">
      <t>キザイ</t>
    </rPh>
    <phoneticPr fontId="23"/>
  </si>
  <si>
    <t>時計</t>
    <rPh sb="0" eb="2">
      <t>トケイ</t>
    </rPh>
    <phoneticPr fontId="23"/>
  </si>
  <si>
    <t>厨房機器</t>
    <rPh sb="0" eb="2">
      <t>チュウボウ</t>
    </rPh>
    <rPh sb="2" eb="4">
      <t>キキ</t>
    </rPh>
    <phoneticPr fontId="23"/>
  </si>
  <si>
    <t>ポンプ類</t>
    <rPh sb="3" eb="4">
      <t>ルイ</t>
    </rPh>
    <phoneticPr fontId="23"/>
  </si>
  <si>
    <t>農業機械</t>
    <rPh sb="0" eb="2">
      <t>ノウギョウ</t>
    </rPh>
    <rPh sb="2" eb="4">
      <t>キカイ</t>
    </rPh>
    <phoneticPr fontId="23"/>
  </si>
  <si>
    <t>各種ろ過機</t>
    <rPh sb="0" eb="2">
      <t>カクシュ</t>
    </rPh>
    <rPh sb="3" eb="4">
      <t>カ</t>
    </rPh>
    <rPh sb="4" eb="5">
      <t>キ</t>
    </rPh>
    <phoneticPr fontId="23"/>
  </si>
  <si>
    <t>選挙関連機器</t>
    <rPh sb="0" eb="2">
      <t>センキョ</t>
    </rPh>
    <rPh sb="2" eb="4">
      <t>カンレン</t>
    </rPh>
    <rPh sb="4" eb="6">
      <t>キキ</t>
    </rPh>
    <phoneticPr fontId="23"/>
  </si>
  <si>
    <t>一般自動車</t>
    <rPh sb="0" eb="2">
      <t>イッパン</t>
    </rPh>
    <rPh sb="2" eb="5">
      <t>ジドウシャ</t>
    </rPh>
    <phoneticPr fontId="23"/>
  </si>
  <si>
    <t>消防車両</t>
    <rPh sb="0" eb="2">
      <t>ショウボウ</t>
    </rPh>
    <rPh sb="2" eb="4">
      <t>シャリョウ</t>
    </rPh>
    <phoneticPr fontId="23"/>
  </si>
  <si>
    <t>塵芥収集車</t>
    <rPh sb="0" eb="2">
      <t>ジンカイ</t>
    </rPh>
    <rPh sb="2" eb="4">
      <t>シュウシュウ</t>
    </rPh>
    <rPh sb="4" eb="5">
      <t>シャ</t>
    </rPh>
    <phoneticPr fontId="23"/>
  </si>
  <si>
    <t>各種特殊自動車</t>
    <rPh sb="0" eb="2">
      <t>カクシュ</t>
    </rPh>
    <rPh sb="2" eb="4">
      <t>トクシュ</t>
    </rPh>
    <rPh sb="4" eb="7">
      <t>ジドウシャ</t>
    </rPh>
    <phoneticPr fontId="23"/>
  </si>
  <si>
    <t>自転車・バイク類</t>
    <rPh sb="0" eb="3">
      <t>ジテンシャ</t>
    </rPh>
    <rPh sb="7" eb="8">
      <t>ルイ</t>
    </rPh>
    <phoneticPr fontId="23"/>
  </si>
  <si>
    <t>車両整備・修理</t>
    <rPh sb="0" eb="2">
      <t>シャリョウ</t>
    </rPh>
    <rPh sb="2" eb="4">
      <t>セイビ</t>
    </rPh>
    <rPh sb="5" eb="7">
      <t>シュウリ</t>
    </rPh>
    <phoneticPr fontId="23"/>
  </si>
  <si>
    <t>架装・艤装</t>
    <rPh sb="0" eb="1">
      <t>カ</t>
    </rPh>
    <rPh sb="1" eb="2">
      <t>ソウ</t>
    </rPh>
    <rPh sb="3" eb="5">
      <t>ギソウ</t>
    </rPh>
    <phoneticPr fontId="23"/>
  </si>
  <si>
    <t>自動車部品・タイヤ類</t>
    <rPh sb="0" eb="3">
      <t>ジドウシャ</t>
    </rPh>
    <rPh sb="3" eb="5">
      <t>ブヒン</t>
    </rPh>
    <rPh sb="9" eb="10">
      <t>ルイ</t>
    </rPh>
    <phoneticPr fontId="23"/>
  </si>
  <si>
    <t>中古自動車買受</t>
    <rPh sb="0" eb="2">
      <t>チュウコ</t>
    </rPh>
    <rPh sb="2" eb="5">
      <t>ジドウシャ</t>
    </rPh>
    <rPh sb="5" eb="7">
      <t>カイウケ</t>
    </rPh>
    <phoneticPr fontId="23"/>
  </si>
  <si>
    <t>放置自転車等買取</t>
    <rPh sb="0" eb="2">
      <t>ホウチ</t>
    </rPh>
    <rPh sb="2" eb="5">
      <t>ジテンシャ</t>
    </rPh>
    <rPh sb="5" eb="6">
      <t>トウ</t>
    </rPh>
    <rPh sb="6" eb="8">
      <t>カイトリ</t>
    </rPh>
    <phoneticPr fontId="23"/>
  </si>
  <si>
    <t>楽器</t>
    <rPh sb="0" eb="2">
      <t>ガッキ</t>
    </rPh>
    <phoneticPr fontId="23"/>
  </si>
  <si>
    <t>和楽器</t>
    <rPh sb="0" eb="3">
      <t>ワガッキ</t>
    </rPh>
    <phoneticPr fontId="23"/>
  </si>
  <si>
    <t>ピアノ調律</t>
    <rPh sb="3" eb="5">
      <t>チョウリツ</t>
    </rPh>
    <phoneticPr fontId="23"/>
  </si>
  <si>
    <t>ＣＤ・ＤＶＤ等</t>
    <rPh sb="6" eb="7">
      <t>トウ</t>
    </rPh>
    <phoneticPr fontId="23"/>
  </si>
  <si>
    <t>オーディオ機器</t>
    <rPh sb="5" eb="7">
      <t>キキ</t>
    </rPh>
    <phoneticPr fontId="23"/>
  </si>
  <si>
    <t>スポーツ用品</t>
    <rPh sb="4" eb="6">
      <t>ヨウヒン</t>
    </rPh>
    <phoneticPr fontId="23"/>
  </si>
  <si>
    <t>学校体育用品</t>
    <rPh sb="0" eb="2">
      <t>ガッコウ</t>
    </rPh>
    <rPh sb="2" eb="4">
      <t>タイイク</t>
    </rPh>
    <rPh sb="4" eb="6">
      <t>ヨウヒン</t>
    </rPh>
    <phoneticPr fontId="23"/>
  </si>
  <si>
    <t>健康器具類</t>
    <rPh sb="0" eb="2">
      <t>ケンコウ</t>
    </rPh>
    <rPh sb="2" eb="4">
      <t>キグ</t>
    </rPh>
    <rPh sb="4" eb="5">
      <t>ルイ</t>
    </rPh>
    <phoneticPr fontId="23"/>
  </si>
  <si>
    <t>屋内外体育器具</t>
    <rPh sb="0" eb="2">
      <t>オクナイ</t>
    </rPh>
    <rPh sb="2" eb="3">
      <t>ガイ</t>
    </rPh>
    <rPh sb="3" eb="5">
      <t>タイイク</t>
    </rPh>
    <rPh sb="5" eb="7">
      <t>キグ</t>
    </rPh>
    <phoneticPr fontId="23"/>
  </si>
  <si>
    <t>小中学校教材</t>
    <rPh sb="0" eb="4">
      <t>ショウチュウガッコウ</t>
    </rPh>
    <rPh sb="4" eb="6">
      <t>キョウザイ</t>
    </rPh>
    <phoneticPr fontId="23"/>
  </si>
  <si>
    <t>保育園・幼稚園教材</t>
    <rPh sb="0" eb="3">
      <t>ホイクエン</t>
    </rPh>
    <rPh sb="4" eb="7">
      <t>ヨウチエン</t>
    </rPh>
    <rPh sb="7" eb="9">
      <t>キョウザイ</t>
    </rPh>
    <phoneticPr fontId="23"/>
  </si>
  <si>
    <t>遊具</t>
    <rPh sb="0" eb="2">
      <t>ユウグ</t>
    </rPh>
    <phoneticPr fontId="23"/>
  </si>
  <si>
    <t>玩具</t>
    <rPh sb="0" eb="2">
      <t>ガング</t>
    </rPh>
    <phoneticPr fontId="23"/>
  </si>
  <si>
    <t>保育用品</t>
    <rPh sb="0" eb="2">
      <t>ホイク</t>
    </rPh>
    <rPh sb="2" eb="4">
      <t>ヨウヒン</t>
    </rPh>
    <phoneticPr fontId="23"/>
  </si>
  <si>
    <t>給食材料</t>
    <rPh sb="0" eb="2">
      <t>キュウショク</t>
    </rPh>
    <rPh sb="2" eb="3">
      <t>ザイ</t>
    </rPh>
    <rPh sb="3" eb="4">
      <t>リョウ</t>
    </rPh>
    <phoneticPr fontId="23"/>
  </si>
  <si>
    <t>お菓子類</t>
    <rPh sb="1" eb="3">
      <t>カシ</t>
    </rPh>
    <rPh sb="3" eb="4">
      <t>ルイ</t>
    </rPh>
    <phoneticPr fontId="23"/>
  </si>
  <si>
    <t>米穀</t>
    <rPh sb="0" eb="2">
      <t>ベイコク</t>
    </rPh>
    <phoneticPr fontId="23"/>
  </si>
  <si>
    <t>果物</t>
    <rPh sb="0" eb="2">
      <t>クダモノ</t>
    </rPh>
    <phoneticPr fontId="23"/>
  </si>
  <si>
    <t>鮮魚</t>
    <rPh sb="0" eb="2">
      <t>センギョ</t>
    </rPh>
    <phoneticPr fontId="23"/>
  </si>
  <si>
    <t>食肉類</t>
    <rPh sb="0" eb="1">
      <t>ショク</t>
    </rPh>
    <rPh sb="1" eb="3">
      <t>ニクルイ</t>
    </rPh>
    <phoneticPr fontId="23"/>
  </si>
  <si>
    <t>乳製品</t>
    <rPh sb="0" eb="3">
      <t>ニュウセイヒン</t>
    </rPh>
    <phoneticPr fontId="23"/>
  </si>
  <si>
    <t>パン類</t>
    <rPh sb="2" eb="3">
      <t>ルイ</t>
    </rPh>
    <phoneticPr fontId="23"/>
  </si>
  <si>
    <t>飲料・酒類</t>
    <rPh sb="0" eb="2">
      <t>インリョウ</t>
    </rPh>
    <rPh sb="3" eb="5">
      <t>シュルイ</t>
    </rPh>
    <phoneticPr fontId="23"/>
  </si>
  <si>
    <t>お茶類</t>
    <rPh sb="1" eb="2">
      <t>チャ</t>
    </rPh>
    <rPh sb="2" eb="3">
      <t>ルイ</t>
    </rPh>
    <phoneticPr fontId="23"/>
  </si>
  <si>
    <t>和洋菓子類</t>
    <rPh sb="0" eb="2">
      <t>ワヨウ</t>
    </rPh>
    <rPh sb="2" eb="4">
      <t>ガシ</t>
    </rPh>
    <rPh sb="4" eb="5">
      <t>ルイ</t>
    </rPh>
    <phoneticPr fontId="23"/>
  </si>
  <si>
    <t>給食弁当</t>
    <rPh sb="0" eb="2">
      <t>キュウショク</t>
    </rPh>
    <rPh sb="2" eb="4">
      <t>ベントウ</t>
    </rPh>
    <phoneticPr fontId="23"/>
  </si>
  <si>
    <t>消防関連用具</t>
    <rPh sb="0" eb="2">
      <t>ショウボウ</t>
    </rPh>
    <rPh sb="2" eb="4">
      <t>カンレン</t>
    </rPh>
    <rPh sb="4" eb="6">
      <t>ヨウグ</t>
    </rPh>
    <phoneticPr fontId="23"/>
  </si>
  <si>
    <t>救助用資機材</t>
    <rPh sb="0" eb="2">
      <t>キュウジョ</t>
    </rPh>
    <rPh sb="2" eb="3">
      <t>ヨウ</t>
    </rPh>
    <rPh sb="3" eb="6">
      <t>シキザイ</t>
    </rPh>
    <phoneticPr fontId="23"/>
  </si>
  <si>
    <t>救急用具</t>
    <rPh sb="0" eb="2">
      <t>キュウキュウ</t>
    </rPh>
    <rPh sb="2" eb="4">
      <t>ヨウグ</t>
    </rPh>
    <phoneticPr fontId="23"/>
  </si>
  <si>
    <t>消火器等</t>
    <rPh sb="0" eb="3">
      <t>ショウカキ</t>
    </rPh>
    <rPh sb="3" eb="4">
      <t>トウ</t>
    </rPh>
    <phoneticPr fontId="23"/>
  </si>
  <si>
    <t>避難器具等</t>
    <rPh sb="0" eb="2">
      <t>ヒナン</t>
    </rPh>
    <rPh sb="2" eb="4">
      <t>キグ</t>
    </rPh>
    <rPh sb="4" eb="5">
      <t>トウ</t>
    </rPh>
    <phoneticPr fontId="23"/>
  </si>
  <si>
    <t>訓練用品</t>
    <rPh sb="0" eb="2">
      <t>クンレン</t>
    </rPh>
    <rPh sb="2" eb="4">
      <t>ヨウヒン</t>
    </rPh>
    <phoneticPr fontId="23"/>
  </si>
  <si>
    <t>非常時用トイレ</t>
    <rPh sb="0" eb="2">
      <t>ヒジョウ</t>
    </rPh>
    <rPh sb="2" eb="3">
      <t>ジ</t>
    </rPh>
    <rPh sb="3" eb="4">
      <t>ヨウ</t>
    </rPh>
    <phoneticPr fontId="23"/>
  </si>
  <si>
    <t>災害用備蓄資機材</t>
    <rPh sb="0" eb="3">
      <t>サイガイヨウ</t>
    </rPh>
    <rPh sb="3" eb="5">
      <t>ビチク</t>
    </rPh>
    <rPh sb="5" eb="6">
      <t>シ</t>
    </rPh>
    <rPh sb="6" eb="8">
      <t>キザイ</t>
    </rPh>
    <phoneticPr fontId="23"/>
  </si>
  <si>
    <t>非常食</t>
    <rPh sb="0" eb="3">
      <t>ヒジョウショク</t>
    </rPh>
    <phoneticPr fontId="23"/>
  </si>
  <si>
    <t>防災関連商品</t>
    <rPh sb="0" eb="2">
      <t>ボウサイ</t>
    </rPh>
    <rPh sb="2" eb="4">
      <t>カンレン</t>
    </rPh>
    <rPh sb="4" eb="6">
      <t>ショウヒン</t>
    </rPh>
    <phoneticPr fontId="23"/>
  </si>
  <si>
    <t>警報器具</t>
    <rPh sb="0" eb="2">
      <t>ケイホウ</t>
    </rPh>
    <rPh sb="2" eb="4">
      <t>キグ</t>
    </rPh>
    <phoneticPr fontId="23"/>
  </si>
  <si>
    <t>防疫関連商品</t>
    <rPh sb="0" eb="2">
      <t>ボウエキ</t>
    </rPh>
    <rPh sb="2" eb="4">
      <t>カンレン</t>
    </rPh>
    <rPh sb="4" eb="6">
      <t>ショウヒン</t>
    </rPh>
    <phoneticPr fontId="23"/>
  </si>
  <si>
    <t>コンピュータ・ＯＡ関連システムリース</t>
    <rPh sb="9" eb="11">
      <t>カンレン</t>
    </rPh>
    <phoneticPr fontId="23"/>
  </si>
  <si>
    <t>コピー機等事務機器</t>
    <rPh sb="3" eb="4">
      <t>キ</t>
    </rPh>
    <rPh sb="4" eb="5">
      <t>トウ</t>
    </rPh>
    <rPh sb="5" eb="7">
      <t>ジム</t>
    </rPh>
    <rPh sb="7" eb="9">
      <t>キキ</t>
    </rPh>
    <phoneticPr fontId="23"/>
  </si>
  <si>
    <t>イベント用品全般</t>
    <rPh sb="4" eb="6">
      <t>ヨウヒン</t>
    </rPh>
    <rPh sb="6" eb="8">
      <t>ゼンパン</t>
    </rPh>
    <phoneticPr fontId="23"/>
  </si>
  <si>
    <t>プレハブ等仮設設備</t>
    <rPh sb="4" eb="5">
      <t>トウ</t>
    </rPh>
    <rPh sb="5" eb="7">
      <t>カセツ</t>
    </rPh>
    <rPh sb="7" eb="9">
      <t>セツビ</t>
    </rPh>
    <phoneticPr fontId="23"/>
  </si>
  <si>
    <t>寝具</t>
    <rPh sb="0" eb="2">
      <t>シング</t>
    </rPh>
    <phoneticPr fontId="23"/>
  </si>
  <si>
    <t>福祉介護用品</t>
    <rPh sb="0" eb="2">
      <t>フクシ</t>
    </rPh>
    <rPh sb="2" eb="4">
      <t>カイゴ</t>
    </rPh>
    <rPh sb="4" eb="6">
      <t>ヨウヒン</t>
    </rPh>
    <phoneticPr fontId="23"/>
  </si>
  <si>
    <t>トイレ関連用品</t>
    <rPh sb="3" eb="5">
      <t>カンレン</t>
    </rPh>
    <rPh sb="5" eb="7">
      <t>ヨウヒン</t>
    </rPh>
    <phoneticPr fontId="23"/>
  </si>
  <si>
    <t>啓発用品・記念品</t>
    <rPh sb="0" eb="2">
      <t>ケイハツ</t>
    </rPh>
    <rPh sb="2" eb="4">
      <t>ヨウヒン</t>
    </rPh>
    <rPh sb="5" eb="8">
      <t>キネンヒン</t>
    </rPh>
    <phoneticPr fontId="23"/>
  </si>
  <si>
    <t>旗・幕・記章類</t>
    <rPh sb="0" eb="1">
      <t>ハタ</t>
    </rPh>
    <rPh sb="2" eb="3">
      <t>マク</t>
    </rPh>
    <rPh sb="4" eb="6">
      <t>キショウ</t>
    </rPh>
    <rPh sb="6" eb="7">
      <t>ルイ</t>
    </rPh>
    <phoneticPr fontId="23"/>
  </si>
  <si>
    <t>映画フィルム等映像素材</t>
    <rPh sb="0" eb="2">
      <t>エイガ</t>
    </rPh>
    <rPh sb="6" eb="7">
      <t>ナド</t>
    </rPh>
    <rPh sb="7" eb="9">
      <t>エイゾウ</t>
    </rPh>
    <rPh sb="9" eb="11">
      <t>ソザイ</t>
    </rPh>
    <phoneticPr fontId="23"/>
  </si>
  <si>
    <t>小動物・飼料類</t>
    <rPh sb="0" eb="3">
      <t>ショウドウブツ</t>
    </rPh>
    <rPh sb="4" eb="6">
      <t>シリョウ</t>
    </rPh>
    <rPh sb="6" eb="7">
      <t>ルイ</t>
    </rPh>
    <phoneticPr fontId="23"/>
  </si>
  <si>
    <t>舞台関連用品</t>
    <rPh sb="0" eb="2">
      <t>ブタイ</t>
    </rPh>
    <rPh sb="2" eb="4">
      <t>カンレン</t>
    </rPh>
    <rPh sb="4" eb="6">
      <t>ヨウヒン</t>
    </rPh>
    <phoneticPr fontId="23"/>
  </si>
  <si>
    <t>選挙関連用品</t>
    <rPh sb="0" eb="2">
      <t>センキョ</t>
    </rPh>
    <rPh sb="2" eb="4">
      <t>カンレン</t>
    </rPh>
    <rPh sb="4" eb="6">
      <t>ヨウヒン</t>
    </rPh>
    <phoneticPr fontId="23"/>
  </si>
  <si>
    <t>百貨店</t>
    <rPh sb="0" eb="3">
      <t>ヒャッカテン</t>
    </rPh>
    <phoneticPr fontId="23"/>
  </si>
  <si>
    <t>園芸用品</t>
    <rPh sb="0" eb="2">
      <t>エンゲイ</t>
    </rPh>
    <rPh sb="2" eb="4">
      <t>ヨウヒン</t>
    </rPh>
    <phoneticPr fontId="23"/>
  </si>
  <si>
    <t>生花装飾</t>
    <rPh sb="0" eb="2">
      <t>イケバナ</t>
    </rPh>
    <rPh sb="2" eb="4">
      <t>ソウショク</t>
    </rPh>
    <phoneticPr fontId="23"/>
  </si>
  <si>
    <t>手芸用品</t>
    <rPh sb="0" eb="2">
      <t>シュゲイ</t>
    </rPh>
    <rPh sb="2" eb="4">
      <t>ヨウヒン</t>
    </rPh>
    <phoneticPr fontId="23"/>
  </si>
  <si>
    <t>電力供給</t>
    <rPh sb="0" eb="2">
      <t>デンリョク</t>
    </rPh>
    <rPh sb="2" eb="4">
      <t>キョウキュウ</t>
    </rPh>
    <phoneticPr fontId="23"/>
  </si>
  <si>
    <t>印刷製本</t>
    <rPh sb="0" eb="2">
      <t>インサツ</t>
    </rPh>
    <rPh sb="2" eb="4">
      <t>セイホン</t>
    </rPh>
    <phoneticPr fontId="23"/>
  </si>
  <si>
    <t>地図印刷</t>
    <rPh sb="0" eb="2">
      <t>チズ</t>
    </rPh>
    <rPh sb="2" eb="4">
      <t>インサツ</t>
    </rPh>
    <phoneticPr fontId="23"/>
  </si>
  <si>
    <t>製図印刷</t>
    <rPh sb="0" eb="2">
      <t>セイズ</t>
    </rPh>
    <rPh sb="2" eb="4">
      <t>インサツ</t>
    </rPh>
    <phoneticPr fontId="23"/>
  </si>
  <si>
    <t>フォーム印刷</t>
    <rPh sb="4" eb="6">
      <t>インサツ</t>
    </rPh>
    <phoneticPr fontId="23"/>
  </si>
  <si>
    <t>パンフレット印刷</t>
    <rPh sb="6" eb="8">
      <t>インサツ</t>
    </rPh>
    <phoneticPr fontId="23"/>
  </si>
  <si>
    <t>シール印刷</t>
    <rPh sb="3" eb="5">
      <t>インサツ</t>
    </rPh>
    <phoneticPr fontId="23"/>
  </si>
  <si>
    <t>会議録等の印刷</t>
    <rPh sb="0" eb="3">
      <t>カイギロク</t>
    </rPh>
    <rPh sb="3" eb="4">
      <t>トウ</t>
    </rPh>
    <rPh sb="5" eb="7">
      <t>インサツ</t>
    </rPh>
    <phoneticPr fontId="23"/>
  </si>
  <si>
    <t>広報紙等の印刷</t>
    <rPh sb="0" eb="2">
      <t>コウホウ</t>
    </rPh>
    <rPh sb="2" eb="3">
      <t>シ</t>
    </rPh>
    <rPh sb="3" eb="4">
      <t>トウ</t>
    </rPh>
    <rPh sb="5" eb="7">
      <t>インサツ</t>
    </rPh>
    <phoneticPr fontId="23"/>
  </si>
  <si>
    <t>書籍印刷</t>
    <rPh sb="0" eb="2">
      <t>ショセキ</t>
    </rPh>
    <rPh sb="2" eb="4">
      <t>インサツ</t>
    </rPh>
    <phoneticPr fontId="23"/>
  </si>
  <si>
    <t>電算関連帳票</t>
    <rPh sb="0" eb="2">
      <t>デンサン</t>
    </rPh>
    <rPh sb="2" eb="4">
      <t>カンレン</t>
    </rPh>
    <rPh sb="4" eb="6">
      <t>チョウヒョウ</t>
    </rPh>
    <phoneticPr fontId="23"/>
  </si>
  <si>
    <t>偽造防止用紙</t>
    <rPh sb="0" eb="2">
      <t>ギゾウ</t>
    </rPh>
    <rPh sb="2" eb="4">
      <t>ボウシ</t>
    </rPh>
    <rPh sb="4" eb="6">
      <t>ヨウシ</t>
    </rPh>
    <phoneticPr fontId="23"/>
  </si>
  <si>
    <t>各種磁気カード</t>
    <rPh sb="0" eb="2">
      <t>カクシュ</t>
    </rPh>
    <rPh sb="2" eb="4">
      <t>ジキ</t>
    </rPh>
    <phoneticPr fontId="23"/>
  </si>
  <si>
    <t>看板</t>
    <rPh sb="0" eb="2">
      <t>カンバン</t>
    </rPh>
    <phoneticPr fontId="23"/>
  </si>
  <si>
    <t>環境美化看板</t>
    <rPh sb="0" eb="2">
      <t>カンキョウ</t>
    </rPh>
    <rPh sb="2" eb="4">
      <t>ビカ</t>
    </rPh>
    <rPh sb="4" eb="6">
      <t>カンバン</t>
    </rPh>
    <phoneticPr fontId="23"/>
  </si>
  <si>
    <t>標識類</t>
    <rPh sb="0" eb="2">
      <t>ヒョウシキ</t>
    </rPh>
    <rPh sb="2" eb="3">
      <t>ルイ</t>
    </rPh>
    <phoneticPr fontId="23"/>
  </si>
  <si>
    <t>各種銘板</t>
    <rPh sb="0" eb="2">
      <t>カクシュ</t>
    </rPh>
    <rPh sb="2" eb="3">
      <t>メイ</t>
    </rPh>
    <rPh sb="3" eb="4">
      <t>イタ</t>
    </rPh>
    <phoneticPr fontId="23"/>
  </si>
  <si>
    <t>屋内外サイン</t>
    <rPh sb="0" eb="2">
      <t>オクナイ</t>
    </rPh>
    <rPh sb="2" eb="3">
      <t>ガイ</t>
    </rPh>
    <phoneticPr fontId="23"/>
  </si>
  <si>
    <t>選挙用ポスター掲示板</t>
    <rPh sb="0" eb="3">
      <t>センキョヨウ</t>
    </rPh>
    <rPh sb="7" eb="10">
      <t>ケイジバン</t>
    </rPh>
    <phoneticPr fontId="23"/>
  </si>
  <si>
    <t>掲示板・広報板</t>
    <rPh sb="0" eb="3">
      <t>ケイジバン</t>
    </rPh>
    <rPh sb="4" eb="6">
      <t>コウホウ</t>
    </rPh>
    <rPh sb="6" eb="7">
      <t>バン</t>
    </rPh>
    <phoneticPr fontId="23"/>
  </si>
  <si>
    <t>旅客自動車運送（貸切バス）</t>
    <rPh sb="0" eb="2">
      <t>リョカク</t>
    </rPh>
    <rPh sb="2" eb="5">
      <t>ジドウシャ</t>
    </rPh>
    <rPh sb="5" eb="7">
      <t>ウンソウ</t>
    </rPh>
    <rPh sb="8" eb="9">
      <t>カ</t>
    </rPh>
    <rPh sb="9" eb="10">
      <t>キリ</t>
    </rPh>
    <phoneticPr fontId="23"/>
  </si>
  <si>
    <t>一般貨物自動車運送</t>
    <rPh sb="0" eb="2">
      <t>イッパン</t>
    </rPh>
    <rPh sb="2" eb="4">
      <t>カモツ</t>
    </rPh>
    <rPh sb="4" eb="7">
      <t>ジドウシャ</t>
    </rPh>
    <rPh sb="7" eb="9">
      <t>ウンソウ</t>
    </rPh>
    <phoneticPr fontId="23"/>
  </si>
  <si>
    <t>宅配事業</t>
    <rPh sb="0" eb="2">
      <t>タクハイ</t>
    </rPh>
    <rPh sb="2" eb="4">
      <t>ジギョウ</t>
    </rPh>
    <phoneticPr fontId="23"/>
  </si>
  <si>
    <t>車両等の運行管理</t>
    <rPh sb="0" eb="2">
      <t>シャリョウ</t>
    </rPh>
    <rPh sb="2" eb="3">
      <t>トウ</t>
    </rPh>
    <rPh sb="4" eb="6">
      <t>ウンコウ</t>
    </rPh>
    <rPh sb="6" eb="8">
      <t>カンリ</t>
    </rPh>
    <phoneticPr fontId="23"/>
  </si>
  <si>
    <t>引越事業</t>
    <rPh sb="0" eb="2">
      <t>ヒッコ</t>
    </rPh>
    <rPh sb="2" eb="4">
      <t>ジギョウ</t>
    </rPh>
    <phoneticPr fontId="23"/>
  </si>
  <si>
    <t>倉庫保管</t>
    <rPh sb="0" eb="2">
      <t>ソウコ</t>
    </rPh>
    <rPh sb="2" eb="4">
      <t>ホカン</t>
    </rPh>
    <phoneticPr fontId="23"/>
  </si>
  <si>
    <t>給食配送</t>
    <rPh sb="0" eb="2">
      <t>キュウショク</t>
    </rPh>
    <rPh sb="2" eb="4">
      <t>ハイソウ</t>
    </rPh>
    <phoneticPr fontId="23"/>
  </si>
  <si>
    <t>施設維持管理</t>
    <rPh sb="0" eb="2">
      <t>シセツ</t>
    </rPh>
    <rPh sb="2" eb="4">
      <t>イジ</t>
    </rPh>
    <rPh sb="4" eb="6">
      <t>カンリ</t>
    </rPh>
    <phoneticPr fontId="23"/>
  </si>
  <si>
    <t>貯水槽・浄化槽清掃管理</t>
    <rPh sb="0" eb="3">
      <t>チョスイソウ</t>
    </rPh>
    <rPh sb="4" eb="6">
      <t>ジョウカ</t>
    </rPh>
    <rPh sb="6" eb="7">
      <t>ソウ</t>
    </rPh>
    <rPh sb="7" eb="9">
      <t>セイソウ</t>
    </rPh>
    <rPh sb="9" eb="11">
      <t>カンリ</t>
    </rPh>
    <phoneticPr fontId="23"/>
  </si>
  <si>
    <t>高架水槽等清掃</t>
    <rPh sb="0" eb="2">
      <t>コウカ</t>
    </rPh>
    <rPh sb="2" eb="4">
      <t>スイソウ</t>
    </rPh>
    <rPh sb="4" eb="5">
      <t>トウ</t>
    </rPh>
    <rPh sb="5" eb="7">
      <t>セイソウ</t>
    </rPh>
    <phoneticPr fontId="23"/>
  </si>
  <si>
    <t>下水道管渠等清掃管理</t>
    <rPh sb="0" eb="2">
      <t>ゲスイ</t>
    </rPh>
    <rPh sb="2" eb="3">
      <t>ドウ</t>
    </rPh>
    <rPh sb="3" eb="5">
      <t>カンキョ</t>
    </rPh>
    <rPh sb="5" eb="6">
      <t>トウ</t>
    </rPh>
    <rPh sb="6" eb="8">
      <t>セイソウ</t>
    </rPh>
    <rPh sb="8" eb="10">
      <t>カンリ</t>
    </rPh>
    <phoneticPr fontId="23"/>
  </si>
  <si>
    <t>上下水道処理施設維持管理</t>
    <rPh sb="0" eb="2">
      <t>ジョウゲ</t>
    </rPh>
    <rPh sb="2" eb="4">
      <t>スイドウ</t>
    </rPh>
    <rPh sb="4" eb="6">
      <t>ショリ</t>
    </rPh>
    <rPh sb="6" eb="8">
      <t>シセツ</t>
    </rPh>
    <rPh sb="8" eb="10">
      <t>イジ</t>
    </rPh>
    <rPh sb="10" eb="12">
      <t>カンリ</t>
    </rPh>
    <phoneticPr fontId="23"/>
  </si>
  <si>
    <t>公園庭園維持管理</t>
    <rPh sb="0" eb="2">
      <t>コウエン</t>
    </rPh>
    <rPh sb="2" eb="4">
      <t>テイエン</t>
    </rPh>
    <rPh sb="4" eb="6">
      <t>イジ</t>
    </rPh>
    <rPh sb="6" eb="8">
      <t>カンリ</t>
    </rPh>
    <phoneticPr fontId="23"/>
  </si>
  <si>
    <t>駐車場・駐輪場維持管理</t>
    <rPh sb="0" eb="2">
      <t>チュウシャ</t>
    </rPh>
    <rPh sb="2" eb="3">
      <t>ジョウ</t>
    </rPh>
    <rPh sb="4" eb="7">
      <t>チュウリンジョウ</t>
    </rPh>
    <rPh sb="7" eb="9">
      <t>イジ</t>
    </rPh>
    <rPh sb="9" eb="11">
      <t>カンリ</t>
    </rPh>
    <phoneticPr fontId="23"/>
  </si>
  <si>
    <t>施設修理業務</t>
    <rPh sb="0" eb="2">
      <t>シセツ</t>
    </rPh>
    <rPh sb="2" eb="4">
      <t>シュウリ</t>
    </rPh>
    <rPh sb="4" eb="6">
      <t>ギョウム</t>
    </rPh>
    <phoneticPr fontId="23"/>
  </si>
  <si>
    <t>消防設備等保守点検管理</t>
    <rPh sb="0" eb="2">
      <t>ショウボウ</t>
    </rPh>
    <rPh sb="2" eb="4">
      <t>セツビ</t>
    </rPh>
    <rPh sb="4" eb="5">
      <t>トウ</t>
    </rPh>
    <rPh sb="5" eb="7">
      <t>ホシュ</t>
    </rPh>
    <rPh sb="7" eb="9">
      <t>テンケン</t>
    </rPh>
    <rPh sb="9" eb="11">
      <t>カンリ</t>
    </rPh>
    <phoneticPr fontId="23"/>
  </si>
  <si>
    <t>電気設備保守点検管理</t>
    <rPh sb="0" eb="2">
      <t>デンキ</t>
    </rPh>
    <rPh sb="2" eb="4">
      <t>セツビ</t>
    </rPh>
    <rPh sb="4" eb="6">
      <t>ホシュ</t>
    </rPh>
    <rPh sb="6" eb="8">
      <t>テンケン</t>
    </rPh>
    <rPh sb="8" eb="10">
      <t>カンリ</t>
    </rPh>
    <phoneticPr fontId="23"/>
  </si>
  <si>
    <t>機械設備保守点検管理</t>
    <rPh sb="0" eb="2">
      <t>キカイ</t>
    </rPh>
    <rPh sb="2" eb="4">
      <t>セツビ</t>
    </rPh>
    <rPh sb="4" eb="6">
      <t>ホシュ</t>
    </rPh>
    <rPh sb="6" eb="8">
      <t>テンケン</t>
    </rPh>
    <rPh sb="8" eb="10">
      <t>カンリ</t>
    </rPh>
    <phoneticPr fontId="23"/>
  </si>
  <si>
    <t>高圧受電設備保守点検管理</t>
    <rPh sb="0" eb="2">
      <t>コウアツ</t>
    </rPh>
    <rPh sb="2" eb="4">
      <t>ジュデン</t>
    </rPh>
    <rPh sb="4" eb="6">
      <t>セツビ</t>
    </rPh>
    <rPh sb="6" eb="8">
      <t>ホシュ</t>
    </rPh>
    <rPh sb="8" eb="10">
      <t>テンケン</t>
    </rPh>
    <rPh sb="10" eb="12">
      <t>カンリ</t>
    </rPh>
    <phoneticPr fontId="23"/>
  </si>
  <si>
    <t>電気工作物保守点検管理</t>
    <rPh sb="0" eb="2">
      <t>デンキ</t>
    </rPh>
    <rPh sb="2" eb="5">
      <t>コウサクブツ</t>
    </rPh>
    <rPh sb="5" eb="7">
      <t>ホシュ</t>
    </rPh>
    <rPh sb="7" eb="9">
      <t>テンケン</t>
    </rPh>
    <rPh sb="9" eb="11">
      <t>カンリ</t>
    </rPh>
    <phoneticPr fontId="23"/>
  </si>
  <si>
    <t>通信設備等保守点検管理</t>
    <rPh sb="0" eb="2">
      <t>ツウシン</t>
    </rPh>
    <rPh sb="2" eb="4">
      <t>セツビ</t>
    </rPh>
    <rPh sb="4" eb="5">
      <t>トウ</t>
    </rPh>
    <rPh sb="5" eb="7">
      <t>ホシュ</t>
    </rPh>
    <rPh sb="7" eb="9">
      <t>テンケン</t>
    </rPh>
    <rPh sb="9" eb="11">
      <t>カンリ</t>
    </rPh>
    <phoneticPr fontId="23"/>
  </si>
  <si>
    <t>エレベーター保守点検管理</t>
    <rPh sb="6" eb="8">
      <t>ホシュ</t>
    </rPh>
    <rPh sb="8" eb="10">
      <t>テンケン</t>
    </rPh>
    <rPh sb="10" eb="12">
      <t>カンリ</t>
    </rPh>
    <phoneticPr fontId="23"/>
  </si>
  <si>
    <t>シャッター保守点検管理</t>
    <rPh sb="5" eb="7">
      <t>ホシュ</t>
    </rPh>
    <rPh sb="7" eb="9">
      <t>テンケン</t>
    </rPh>
    <rPh sb="9" eb="11">
      <t>カンリ</t>
    </rPh>
    <phoneticPr fontId="23"/>
  </si>
  <si>
    <t>体育用具・遊具検査及び保守点検</t>
    <rPh sb="0" eb="2">
      <t>タイイク</t>
    </rPh>
    <rPh sb="2" eb="4">
      <t>ヨウグ</t>
    </rPh>
    <rPh sb="5" eb="7">
      <t>ユウグ</t>
    </rPh>
    <rPh sb="7" eb="9">
      <t>ケンサ</t>
    </rPh>
    <rPh sb="9" eb="10">
      <t>オヨ</t>
    </rPh>
    <rPh sb="11" eb="13">
      <t>ホシュ</t>
    </rPh>
    <rPh sb="13" eb="15">
      <t>テンケン</t>
    </rPh>
    <phoneticPr fontId="23"/>
  </si>
  <si>
    <t>プール関連設備保守管理</t>
    <rPh sb="3" eb="5">
      <t>カンレン</t>
    </rPh>
    <rPh sb="5" eb="7">
      <t>セツビ</t>
    </rPh>
    <rPh sb="7" eb="9">
      <t>ホシュ</t>
    </rPh>
    <rPh sb="9" eb="11">
      <t>カンリ</t>
    </rPh>
    <phoneticPr fontId="23"/>
  </si>
  <si>
    <t>無線機保守点検管理</t>
    <rPh sb="0" eb="3">
      <t>ムセンキ</t>
    </rPh>
    <rPh sb="3" eb="5">
      <t>ホシュ</t>
    </rPh>
    <rPh sb="5" eb="7">
      <t>テンケン</t>
    </rPh>
    <rPh sb="7" eb="9">
      <t>カンリ</t>
    </rPh>
    <phoneticPr fontId="23"/>
  </si>
  <si>
    <t>電話交換機保守</t>
    <rPh sb="0" eb="2">
      <t>デンワ</t>
    </rPh>
    <rPh sb="2" eb="5">
      <t>コウカンキ</t>
    </rPh>
    <rPh sb="5" eb="7">
      <t>ホシュ</t>
    </rPh>
    <phoneticPr fontId="23"/>
  </si>
  <si>
    <t>空調設備点検保守</t>
    <rPh sb="0" eb="2">
      <t>クウチョウ</t>
    </rPh>
    <rPh sb="2" eb="4">
      <t>セツビ</t>
    </rPh>
    <rPh sb="4" eb="6">
      <t>テンケン</t>
    </rPh>
    <rPh sb="6" eb="8">
      <t>ホシュ</t>
    </rPh>
    <phoneticPr fontId="23"/>
  </si>
  <si>
    <t>014</t>
  </si>
  <si>
    <t>舞台関係設備保守点検管理</t>
    <rPh sb="0" eb="2">
      <t>ブタイ</t>
    </rPh>
    <rPh sb="2" eb="4">
      <t>カンケイ</t>
    </rPh>
    <rPh sb="4" eb="6">
      <t>セツビ</t>
    </rPh>
    <rPh sb="6" eb="8">
      <t>ホシュ</t>
    </rPh>
    <rPh sb="8" eb="10">
      <t>テンケン</t>
    </rPh>
    <rPh sb="10" eb="12">
      <t>カンリ</t>
    </rPh>
    <phoneticPr fontId="23"/>
  </si>
  <si>
    <t>015</t>
  </si>
  <si>
    <t>自動ドア装置保守点検管理</t>
    <rPh sb="0" eb="2">
      <t>ジドウ</t>
    </rPh>
    <rPh sb="4" eb="6">
      <t>ソウチ</t>
    </rPh>
    <rPh sb="6" eb="8">
      <t>ホシュ</t>
    </rPh>
    <rPh sb="8" eb="10">
      <t>テンケン</t>
    </rPh>
    <rPh sb="10" eb="12">
      <t>カンリ</t>
    </rPh>
    <phoneticPr fontId="23"/>
  </si>
  <si>
    <t>016</t>
  </si>
  <si>
    <t>テレビ共同受信施設保守管理</t>
    <rPh sb="3" eb="5">
      <t>キョウドウ</t>
    </rPh>
    <rPh sb="5" eb="7">
      <t>ジュシン</t>
    </rPh>
    <rPh sb="7" eb="9">
      <t>シセツ</t>
    </rPh>
    <rPh sb="9" eb="11">
      <t>ホシュ</t>
    </rPh>
    <rPh sb="11" eb="13">
      <t>カンリ</t>
    </rPh>
    <phoneticPr fontId="23"/>
  </si>
  <si>
    <t>017</t>
  </si>
  <si>
    <t>ごみ焼却炉保守管理</t>
    <rPh sb="2" eb="4">
      <t>ショウキャク</t>
    </rPh>
    <rPh sb="4" eb="5">
      <t>ロ</t>
    </rPh>
    <rPh sb="5" eb="7">
      <t>ホシュ</t>
    </rPh>
    <rPh sb="7" eb="9">
      <t>カンリ</t>
    </rPh>
    <phoneticPr fontId="23"/>
  </si>
  <si>
    <t>018</t>
  </si>
  <si>
    <t>建物清掃</t>
    <rPh sb="0" eb="2">
      <t>タテモノ</t>
    </rPh>
    <rPh sb="2" eb="4">
      <t>セイソウ</t>
    </rPh>
    <phoneticPr fontId="23"/>
  </si>
  <si>
    <t>排水管清掃</t>
    <rPh sb="0" eb="3">
      <t>ハイスイカン</t>
    </rPh>
    <rPh sb="3" eb="5">
      <t>セイソウ</t>
    </rPh>
    <phoneticPr fontId="23"/>
  </si>
  <si>
    <t>ガラス清掃・高層清掃</t>
    <rPh sb="3" eb="5">
      <t>セイソウ</t>
    </rPh>
    <rPh sb="6" eb="8">
      <t>コウソウ</t>
    </rPh>
    <rPh sb="8" eb="10">
      <t>セイソウ</t>
    </rPh>
    <phoneticPr fontId="23"/>
  </si>
  <si>
    <t>薬剤散布</t>
    <rPh sb="0" eb="2">
      <t>ヤクザイ</t>
    </rPh>
    <rPh sb="2" eb="4">
      <t>サンプ</t>
    </rPh>
    <phoneticPr fontId="23"/>
  </si>
  <si>
    <t>害虫駆除</t>
    <rPh sb="0" eb="2">
      <t>ガイチュウ</t>
    </rPh>
    <rPh sb="2" eb="4">
      <t>クジョ</t>
    </rPh>
    <phoneticPr fontId="23"/>
  </si>
  <si>
    <t>野蜂駆除</t>
    <rPh sb="0" eb="1">
      <t>ノ</t>
    </rPh>
    <rPh sb="1" eb="2">
      <t>ハチ</t>
    </rPh>
    <rPh sb="2" eb="4">
      <t>クジョ</t>
    </rPh>
    <phoneticPr fontId="23"/>
  </si>
  <si>
    <t>シロアリ駆除</t>
    <rPh sb="4" eb="6">
      <t>クジョ</t>
    </rPh>
    <phoneticPr fontId="23"/>
  </si>
  <si>
    <t>衛生害虫防除・ウィルス等消毒業</t>
    <rPh sb="0" eb="2">
      <t>エイセイ</t>
    </rPh>
    <rPh sb="2" eb="4">
      <t>ガイチュウ</t>
    </rPh>
    <rPh sb="4" eb="6">
      <t>ボウジョ</t>
    </rPh>
    <rPh sb="11" eb="12">
      <t>トウ</t>
    </rPh>
    <rPh sb="12" eb="14">
      <t>ショウドク</t>
    </rPh>
    <rPh sb="14" eb="15">
      <t>ギョウ</t>
    </rPh>
    <phoneticPr fontId="23"/>
  </si>
  <si>
    <t>機械警備</t>
    <rPh sb="0" eb="2">
      <t>キカイ</t>
    </rPh>
    <rPh sb="2" eb="4">
      <t>ケイビ</t>
    </rPh>
    <phoneticPr fontId="23"/>
  </si>
  <si>
    <t>常駐警備</t>
    <rPh sb="0" eb="2">
      <t>ジョウチュウ</t>
    </rPh>
    <rPh sb="2" eb="4">
      <t>ケイビ</t>
    </rPh>
    <phoneticPr fontId="23"/>
  </si>
  <si>
    <t>駐車場整理</t>
    <rPh sb="0" eb="2">
      <t>チュウシャ</t>
    </rPh>
    <rPh sb="2" eb="3">
      <t>ジョウ</t>
    </rPh>
    <rPh sb="3" eb="5">
      <t>セイリ</t>
    </rPh>
    <phoneticPr fontId="23"/>
  </si>
  <si>
    <t>雑踏警備</t>
    <rPh sb="0" eb="2">
      <t>ザットウ</t>
    </rPh>
    <rPh sb="2" eb="4">
      <t>ケイビ</t>
    </rPh>
    <phoneticPr fontId="23"/>
  </si>
  <si>
    <t>巡回警備</t>
    <rPh sb="0" eb="2">
      <t>ジュンカイ</t>
    </rPh>
    <rPh sb="2" eb="4">
      <t>ケイビ</t>
    </rPh>
    <phoneticPr fontId="23"/>
  </si>
  <si>
    <t>防犯カメラ設置維持管理</t>
    <rPh sb="0" eb="2">
      <t>ボウハン</t>
    </rPh>
    <rPh sb="5" eb="7">
      <t>セッチ</t>
    </rPh>
    <rPh sb="7" eb="9">
      <t>イジ</t>
    </rPh>
    <rPh sb="9" eb="11">
      <t>カンリ</t>
    </rPh>
    <phoneticPr fontId="23"/>
  </si>
  <si>
    <t>コンピュータシステムの開発・運用・管理</t>
    <rPh sb="11" eb="13">
      <t>カイハツ</t>
    </rPh>
    <rPh sb="14" eb="16">
      <t>ウンヨウ</t>
    </rPh>
    <rPh sb="17" eb="19">
      <t>カンリ</t>
    </rPh>
    <phoneticPr fontId="23"/>
  </si>
  <si>
    <t>地図情報システム開発等</t>
    <rPh sb="0" eb="2">
      <t>チズ</t>
    </rPh>
    <rPh sb="2" eb="4">
      <t>ジョウホウ</t>
    </rPh>
    <rPh sb="8" eb="10">
      <t>カイハツ</t>
    </rPh>
    <rPh sb="10" eb="11">
      <t>トウ</t>
    </rPh>
    <phoneticPr fontId="23"/>
  </si>
  <si>
    <t>水道関連システム開発等</t>
    <rPh sb="0" eb="2">
      <t>スイドウ</t>
    </rPh>
    <rPh sb="2" eb="4">
      <t>カンレン</t>
    </rPh>
    <rPh sb="8" eb="10">
      <t>カイハツ</t>
    </rPh>
    <rPh sb="10" eb="11">
      <t>トウ</t>
    </rPh>
    <phoneticPr fontId="23"/>
  </si>
  <si>
    <t>図書館システム開発等</t>
    <rPh sb="0" eb="3">
      <t>トショカン</t>
    </rPh>
    <rPh sb="7" eb="9">
      <t>カイハツ</t>
    </rPh>
    <rPh sb="9" eb="10">
      <t>トウ</t>
    </rPh>
    <phoneticPr fontId="23"/>
  </si>
  <si>
    <t>会議録検索システム開発等</t>
    <rPh sb="0" eb="3">
      <t>カイギロク</t>
    </rPh>
    <rPh sb="3" eb="5">
      <t>ケンサク</t>
    </rPh>
    <rPh sb="9" eb="11">
      <t>カイハツ</t>
    </rPh>
    <rPh sb="11" eb="12">
      <t>トウ</t>
    </rPh>
    <phoneticPr fontId="23"/>
  </si>
  <si>
    <t>財務会計システム開発等</t>
    <rPh sb="0" eb="2">
      <t>ザイム</t>
    </rPh>
    <rPh sb="2" eb="4">
      <t>カイケイ</t>
    </rPh>
    <rPh sb="8" eb="10">
      <t>カイハツ</t>
    </rPh>
    <rPh sb="10" eb="11">
      <t>トウ</t>
    </rPh>
    <phoneticPr fontId="23"/>
  </si>
  <si>
    <t>無線検針システム開発等</t>
    <rPh sb="0" eb="2">
      <t>ムセン</t>
    </rPh>
    <rPh sb="2" eb="4">
      <t>ケンシン</t>
    </rPh>
    <rPh sb="8" eb="10">
      <t>カイハツ</t>
    </rPh>
    <rPh sb="10" eb="11">
      <t>トウ</t>
    </rPh>
    <phoneticPr fontId="23"/>
  </si>
  <si>
    <t>介護系システム開発等</t>
    <rPh sb="0" eb="2">
      <t>カイゴ</t>
    </rPh>
    <rPh sb="2" eb="3">
      <t>ケイ</t>
    </rPh>
    <rPh sb="7" eb="9">
      <t>カイハツ</t>
    </rPh>
    <rPh sb="9" eb="10">
      <t>トウ</t>
    </rPh>
    <phoneticPr fontId="23"/>
  </si>
  <si>
    <t>福祉関連システム開発等</t>
    <rPh sb="0" eb="2">
      <t>フクシ</t>
    </rPh>
    <rPh sb="2" eb="4">
      <t>カンレン</t>
    </rPh>
    <rPh sb="8" eb="10">
      <t>カイハツ</t>
    </rPh>
    <rPh sb="10" eb="11">
      <t>トウ</t>
    </rPh>
    <phoneticPr fontId="23"/>
  </si>
  <si>
    <t>文書管理システム開発等</t>
    <rPh sb="0" eb="2">
      <t>ブンショ</t>
    </rPh>
    <rPh sb="2" eb="4">
      <t>カンリ</t>
    </rPh>
    <rPh sb="8" eb="10">
      <t>カイハツ</t>
    </rPh>
    <rPh sb="10" eb="11">
      <t>トウ</t>
    </rPh>
    <phoneticPr fontId="23"/>
  </si>
  <si>
    <t>戸籍総合システム開発等</t>
    <rPh sb="0" eb="2">
      <t>コセキ</t>
    </rPh>
    <rPh sb="2" eb="4">
      <t>ソウゴウ</t>
    </rPh>
    <rPh sb="8" eb="10">
      <t>カイハツ</t>
    </rPh>
    <rPh sb="10" eb="11">
      <t>トウ</t>
    </rPh>
    <phoneticPr fontId="23"/>
  </si>
  <si>
    <t>自治体向けシステム開発等</t>
    <rPh sb="0" eb="3">
      <t>ジチタイ</t>
    </rPh>
    <rPh sb="3" eb="4">
      <t>ム</t>
    </rPh>
    <rPh sb="9" eb="11">
      <t>カイハツ</t>
    </rPh>
    <rPh sb="11" eb="12">
      <t>トウ</t>
    </rPh>
    <phoneticPr fontId="23"/>
  </si>
  <si>
    <t>Ｗｅｂ製作</t>
    <rPh sb="3" eb="5">
      <t>セイサク</t>
    </rPh>
    <phoneticPr fontId="23"/>
  </si>
  <si>
    <t>建物調査</t>
    <rPh sb="0" eb="2">
      <t>タテモノ</t>
    </rPh>
    <rPh sb="2" eb="4">
      <t>チョウサ</t>
    </rPh>
    <phoneticPr fontId="23"/>
  </si>
  <si>
    <t>世論・意識調査</t>
    <rPh sb="0" eb="2">
      <t>ヨロン</t>
    </rPh>
    <rPh sb="3" eb="5">
      <t>イシキ</t>
    </rPh>
    <rPh sb="5" eb="7">
      <t>チョウサ</t>
    </rPh>
    <phoneticPr fontId="23"/>
  </si>
  <si>
    <t>環境調査・環境測定</t>
    <rPh sb="0" eb="2">
      <t>カンキョウ</t>
    </rPh>
    <rPh sb="2" eb="4">
      <t>チョウサ</t>
    </rPh>
    <rPh sb="5" eb="7">
      <t>カンキョウ</t>
    </rPh>
    <rPh sb="7" eb="9">
      <t>ソクテイ</t>
    </rPh>
    <phoneticPr fontId="23"/>
  </si>
  <si>
    <t>文化財・埋蔵物調査</t>
    <rPh sb="0" eb="3">
      <t>ブンカザイ</t>
    </rPh>
    <rPh sb="4" eb="6">
      <t>マイゾウ</t>
    </rPh>
    <rPh sb="6" eb="7">
      <t>ブツ</t>
    </rPh>
    <rPh sb="7" eb="9">
      <t>チョウサ</t>
    </rPh>
    <phoneticPr fontId="23"/>
  </si>
  <si>
    <t>アスベスト調査</t>
    <rPh sb="5" eb="7">
      <t>チョウサ</t>
    </rPh>
    <phoneticPr fontId="23"/>
  </si>
  <si>
    <t>上下水道漏水等調査</t>
    <rPh sb="0" eb="2">
      <t>ジョウゲ</t>
    </rPh>
    <rPh sb="2" eb="4">
      <t>スイドウ</t>
    </rPh>
    <rPh sb="4" eb="6">
      <t>ロウスイ</t>
    </rPh>
    <rPh sb="6" eb="7">
      <t>トウ</t>
    </rPh>
    <rPh sb="7" eb="9">
      <t>チョウサ</t>
    </rPh>
    <phoneticPr fontId="23"/>
  </si>
  <si>
    <t>下水道管内ＴＶカメラ調査</t>
    <rPh sb="0" eb="3">
      <t>ゲスイドウ</t>
    </rPh>
    <rPh sb="3" eb="5">
      <t>カンナイ</t>
    </rPh>
    <rPh sb="10" eb="12">
      <t>チョウサ</t>
    </rPh>
    <phoneticPr fontId="23"/>
  </si>
  <si>
    <t>水質検査</t>
    <rPh sb="0" eb="2">
      <t>スイシツ</t>
    </rPh>
    <rPh sb="2" eb="4">
      <t>ケンサ</t>
    </rPh>
    <phoneticPr fontId="23"/>
  </si>
  <si>
    <t>臨床検査</t>
    <rPh sb="0" eb="2">
      <t>リンショウ</t>
    </rPh>
    <rPh sb="2" eb="4">
      <t>ケンサ</t>
    </rPh>
    <phoneticPr fontId="23"/>
  </si>
  <si>
    <t>健康診断業務（定期検診）</t>
    <rPh sb="0" eb="2">
      <t>ケンコウ</t>
    </rPh>
    <rPh sb="2" eb="4">
      <t>シンダン</t>
    </rPh>
    <rPh sb="4" eb="6">
      <t>ギョウム</t>
    </rPh>
    <rPh sb="7" eb="9">
      <t>テイキ</t>
    </rPh>
    <rPh sb="9" eb="11">
      <t>ケンシン</t>
    </rPh>
    <phoneticPr fontId="23"/>
  </si>
  <si>
    <t>ガン等各種検診</t>
    <rPh sb="2" eb="3">
      <t>トウ</t>
    </rPh>
    <rPh sb="3" eb="5">
      <t>カクシュ</t>
    </rPh>
    <rPh sb="5" eb="7">
      <t>ケンシン</t>
    </rPh>
    <phoneticPr fontId="23"/>
  </si>
  <si>
    <t>各種コンサルティング業務</t>
    <rPh sb="0" eb="2">
      <t>カクシュ</t>
    </rPh>
    <rPh sb="10" eb="12">
      <t>ギョウム</t>
    </rPh>
    <phoneticPr fontId="23"/>
  </si>
  <si>
    <t>翻訳・通訳</t>
    <rPh sb="0" eb="2">
      <t>ホンヤク</t>
    </rPh>
    <rPh sb="3" eb="5">
      <t>ツウヤク</t>
    </rPh>
    <phoneticPr fontId="23"/>
  </si>
  <si>
    <t>レセプト点検</t>
    <rPh sb="4" eb="6">
      <t>テンケン</t>
    </rPh>
    <phoneticPr fontId="23"/>
  </si>
  <si>
    <t>航空写真作成等</t>
    <rPh sb="0" eb="2">
      <t>コウクウ</t>
    </rPh>
    <rPh sb="2" eb="4">
      <t>シャシン</t>
    </rPh>
    <rPh sb="4" eb="6">
      <t>サクセイ</t>
    </rPh>
    <rPh sb="6" eb="7">
      <t>トウ</t>
    </rPh>
    <phoneticPr fontId="23"/>
  </si>
  <si>
    <t>写真撮影・現像</t>
    <rPh sb="0" eb="2">
      <t>シャシン</t>
    </rPh>
    <rPh sb="2" eb="4">
      <t>サツエイ</t>
    </rPh>
    <rPh sb="5" eb="7">
      <t>ゲンゾウ</t>
    </rPh>
    <phoneticPr fontId="23"/>
  </si>
  <si>
    <t>マイクロフィルム関連業務</t>
    <rPh sb="8" eb="10">
      <t>カンレン</t>
    </rPh>
    <rPh sb="10" eb="12">
      <t>ギョウム</t>
    </rPh>
    <phoneticPr fontId="23"/>
  </si>
  <si>
    <t>不動産鑑定業務</t>
    <rPh sb="0" eb="3">
      <t>フドウサン</t>
    </rPh>
    <rPh sb="3" eb="5">
      <t>カンテイ</t>
    </rPh>
    <rPh sb="5" eb="7">
      <t>ギョウム</t>
    </rPh>
    <phoneticPr fontId="23"/>
  </si>
  <si>
    <t>保険業</t>
    <rPh sb="0" eb="3">
      <t>ホケンギョウ</t>
    </rPh>
    <phoneticPr fontId="23"/>
  </si>
  <si>
    <t>各種証明業務</t>
    <rPh sb="0" eb="2">
      <t>カクシュ</t>
    </rPh>
    <rPh sb="2" eb="4">
      <t>ショウメイ</t>
    </rPh>
    <rPh sb="4" eb="6">
      <t>ギョウム</t>
    </rPh>
    <phoneticPr fontId="23"/>
  </si>
  <si>
    <t>会議録作成・速記業務</t>
    <rPh sb="0" eb="3">
      <t>カイギロク</t>
    </rPh>
    <rPh sb="3" eb="5">
      <t>サクセイ</t>
    </rPh>
    <rPh sb="6" eb="8">
      <t>ソッキ</t>
    </rPh>
    <rPh sb="8" eb="10">
      <t>ギョウム</t>
    </rPh>
    <phoneticPr fontId="23"/>
  </si>
  <si>
    <t>遺跡発掘業務</t>
    <rPh sb="0" eb="2">
      <t>イセキ</t>
    </rPh>
    <rPh sb="2" eb="4">
      <t>ハックツ</t>
    </rPh>
    <rPh sb="4" eb="6">
      <t>ギョウム</t>
    </rPh>
    <phoneticPr fontId="23"/>
  </si>
  <si>
    <t>福祉関係業務</t>
    <rPh sb="0" eb="2">
      <t>フクシ</t>
    </rPh>
    <rPh sb="2" eb="4">
      <t>カンケイ</t>
    </rPh>
    <rPh sb="4" eb="6">
      <t>ギョウム</t>
    </rPh>
    <phoneticPr fontId="23"/>
  </si>
  <si>
    <t>健康促進・運動講座（新規）</t>
    <rPh sb="10" eb="12">
      <t>シンキ</t>
    </rPh>
    <phoneticPr fontId="23"/>
  </si>
  <si>
    <t>ごみ収集業務人員派遣</t>
    <rPh sb="2" eb="4">
      <t>シュウシュウ</t>
    </rPh>
    <rPh sb="4" eb="6">
      <t>ギョウム</t>
    </rPh>
    <rPh sb="6" eb="8">
      <t>ジンイン</t>
    </rPh>
    <rPh sb="8" eb="10">
      <t>ハケン</t>
    </rPh>
    <phoneticPr fontId="23"/>
  </si>
  <si>
    <t>講師派遣（職員研修等）</t>
    <rPh sb="0" eb="2">
      <t>コウシ</t>
    </rPh>
    <rPh sb="2" eb="4">
      <t>ハケン</t>
    </rPh>
    <rPh sb="5" eb="7">
      <t>ショクイン</t>
    </rPh>
    <rPh sb="7" eb="9">
      <t>ケンシュウ</t>
    </rPh>
    <rPh sb="9" eb="10">
      <t>トウ</t>
    </rPh>
    <phoneticPr fontId="23"/>
  </si>
  <si>
    <t>講師派遣（講演・研修会等）</t>
    <rPh sb="0" eb="2">
      <t>コウシ</t>
    </rPh>
    <rPh sb="2" eb="4">
      <t>ハケン</t>
    </rPh>
    <rPh sb="5" eb="7">
      <t>コウエン</t>
    </rPh>
    <rPh sb="8" eb="11">
      <t>ケンシュウカイ</t>
    </rPh>
    <rPh sb="11" eb="12">
      <t>トウ</t>
    </rPh>
    <phoneticPr fontId="23"/>
  </si>
  <si>
    <t>英語等講師派遣</t>
    <rPh sb="0" eb="2">
      <t>エイゴ</t>
    </rPh>
    <rPh sb="2" eb="3">
      <t>トウ</t>
    </rPh>
    <rPh sb="3" eb="5">
      <t>コウシ</t>
    </rPh>
    <rPh sb="5" eb="7">
      <t>ハケン</t>
    </rPh>
    <phoneticPr fontId="23"/>
  </si>
  <si>
    <t>芸人派遣</t>
    <rPh sb="0" eb="2">
      <t>ゲイニン</t>
    </rPh>
    <rPh sb="2" eb="4">
      <t>ハケン</t>
    </rPh>
    <phoneticPr fontId="23"/>
  </si>
  <si>
    <t>行政事務補助業務</t>
    <rPh sb="0" eb="2">
      <t>ギョウセイ</t>
    </rPh>
    <rPh sb="2" eb="4">
      <t>ジム</t>
    </rPh>
    <rPh sb="4" eb="6">
      <t>ホジョ</t>
    </rPh>
    <rPh sb="6" eb="8">
      <t>ギョウム</t>
    </rPh>
    <phoneticPr fontId="23"/>
  </si>
  <si>
    <t>水道メーター検針業務</t>
    <rPh sb="0" eb="2">
      <t>スイドウ</t>
    </rPh>
    <rPh sb="6" eb="8">
      <t>ケンシン</t>
    </rPh>
    <rPh sb="8" eb="10">
      <t>ギョウム</t>
    </rPh>
    <phoneticPr fontId="23"/>
  </si>
  <si>
    <t>公共料金徴収業務</t>
    <rPh sb="0" eb="2">
      <t>コウキョウ</t>
    </rPh>
    <rPh sb="2" eb="4">
      <t>リョウキン</t>
    </rPh>
    <rPh sb="4" eb="5">
      <t>チョウ</t>
    </rPh>
    <rPh sb="5" eb="6">
      <t>シュウ</t>
    </rPh>
    <rPh sb="6" eb="8">
      <t>ギョウム</t>
    </rPh>
    <phoneticPr fontId="23"/>
  </si>
  <si>
    <t>保育・学校給食・学童派遣</t>
    <rPh sb="0" eb="2">
      <t>ホイク</t>
    </rPh>
    <rPh sb="3" eb="5">
      <t>ガッコウ</t>
    </rPh>
    <rPh sb="5" eb="7">
      <t>キュウショク</t>
    </rPh>
    <rPh sb="8" eb="10">
      <t>ガクドウ</t>
    </rPh>
    <rPh sb="10" eb="12">
      <t>ハケン</t>
    </rPh>
    <phoneticPr fontId="23"/>
  </si>
  <si>
    <t>運転士派遣</t>
    <rPh sb="0" eb="3">
      <t>ウンテンシ</t>
    </rPh>
    <rPh sb="3" eb="5">
      <t>ハケン</t>
    </rPh>
    <phoneticPr fontId="23"/>
  </si>
  <si>
    <t>図書館関連業務</t>
    <rPh sb="0" eb="3">
      <t>トショカン</t>
    </rPh>
    <rPh sb="3" eb="5">
      <t>カンレン</t>
    </rPh>
    <rPh sb="5" eb="7">
      <t>ギョウム</t>
    </rPh>
    <phoneticPr fontId="23"/>
  </si>
  <si>
    <t>一般廃棄物収集運搬</t>
    <rPh sb="0" eb="2">
      <t>イッパン</t>
    </rPh>
    <rPh sb="2" eb="5">
      <t>ハイキブツ</t>
    </rPh>
    <rPh sb="5" eb="7">
      <t>シュウシュウ</t>
    </rPh>
    <rPh sb="7" eb="9">
      <t>ウンパン</t>
    </rPh>
    <phoneticPr fontId="23"/>
  </si>
  <si>
    <t>一般廃棄物処理（中間処分・最終処分）</t>
    <rPh sb="0" eb="2">
      <t>イッパン</t>
    </rPh>
    <rPh sb="2" eb="5">
      <t>ハイキブツ</t>
    </rPh>
    <rPh sb="5" eb="7">
      <t>ショリ</t>
    </rPh>
    <rPh sb="8" eb="10">
      <t>チュウカン</t>
    </rPh>
    <rPh sb="10" eb="12">
      <t>ショブン</t>
    </rPh>
    <rPh sb="13" eb="15">
      <t>サイシュウ</t>
    </rPh>
    <rPh sb="15" eb="17">
      <t>ショブン</t>
    </rPh>
    <phoneticPr fontId="23"/>
  </si>
  <si>
    <t>産業廃棄物収集運搬</t>
    <rPh sb="0" eb="2">
      <t>サンギョウ</t>
    </rPh>
    <rPh sb="2" eb="5">
      <t>ハイキブツ</t>
    </rPh>
    <rPh sb="5" eb="7">
      <t>シュウシュウ</t>
    </rPh>
    <rPh sb="7" eb="9">
      <t>ウンパン</t>
    </rPh>
    <phoneticPr fontId="23"/>
  </si>
  <si>
    <t>産業廃棄物処分（中間処分・最終処分）</t>
    <rPh sb="0" eb="2">
      <t>サンギョウ</t>
    </rPh>
    <rPh sb="2" eb="5">
      <t>ハイキブツ</t>
    </rPh>
    <rPh sb="5" eb="7">
      <t>ショブン</t>
    </rPh>
    <phoneticPr fontId="23"/>
  </si>
  <si>
    <t>特別産業廃棄物収集運搬</t>
    <rPh sb="0" eb="2">
      <t>トクベツ</t>
    </rPh>
    <rPh sb="2" eb="4">
      <t>サンギョウ</t>
    </rPh>
    <rPh sb="4" eb="7">
      <t>ハイキブツ</t>
    </rPh>
    <rPh sb="7" eb="9">
      <t>シュウシュウ</t>
    </rPh>
    <rPh sb="9" eb="11">
      <t>ウンパン</t>
    </rPh>
    <phoneticPr fontId="23"/>
  </si>
  <si>
    <t>再資源物収集・運搬・処理</t>
    <rPh sb="0" eb="3">
      <t>サイシゲン</t>
    </rPh>
    <rPh sb="3" eb="4">
      <t>ブツ</t>
    </rPh>
    <rPh sb="4" eb="6">
      <t>シュウシュウ</t>
    </rPh>
    <rPh sb="7" eb="9">
      <t>ウンパン</t>
    </rPh>
    <rPh sb="10" eb="12">
      <t>ショリ</t>
    </rPh>
    <phoneticPr fontId="23"/>
  </si>
  <si>
    <t>古紙回収</t>
    <rPh sb="0" eb="2">
      <t>コシ</t>
    </rPh>
    <rPh sb="2" eb="4">
      <t>カイシュウ</t>
    </rPh>
    <phoneticPr fontId="23"/>
  </si>
  <si>
    <t>古物回収買取（情報処理機器）</t>
    <rPh sb="0" eb="2">
      <t>コブツ</t>
    </rPh>
    <rPh sb="2" eb="4">
      <t>カイシュウ</t>
    </rPh>
    <rPh sb="7" eb="9">
      <t>ジョウホウ</t>
    </rPh>
    <rPh sb="9" eb="11">
      <t>ショリ</t>
    </rPh>
    <rPh sb="11" eb="13">
      <t>キキ</t>
    </rPh>
    <phoneticPr fontId="23"/>
  </si>
  <si>
    <t>古物回収買取（その他）</t>
    <rPh sb="9" eb="10">
      <t>タ</t>
    </rPh>
    <phoneticPr fontId="23"/>
  </si>
  <si>
    <t>機密書類回収処分</t>
    <rPh sb="0" eb="2">
      <t>キミツ</t>
    </rPh>
    <rPh sb="2" eb="4">
      <t>ショルイ</t>
    </rPh>
    <rPh sb="4" eb="6">
      <t>カイシュウ</t>
    </rPh>
    <rPh sb="6" eb="8">
      <t>ショブン</t>
    </rPh>
    <phoneticPr fontId="23"/>
  </si>
  <si>
    <t>クリーニング業</t>
    <rPh sb="6" eb="7">
      <t>ギョウ</t>
    </rPh>
    <phoneticPr fontId="23"/>
  </si>
  <si>
    <t>布団丸洗い</t>
    <rPh sb="0" eb="2">
      <t>フトン</t>
    </rPh>
    <rPh sb="2" eb="4">
      <t>マルアラ</t>
    </rPh>
    <phoneticPr fontId="23"/>
  </si>
  <si>
    <t>軽作業（草刈・道路清掃等）</t>
    <rPh sb="0" eb="1">
      <t>ケイ</t>
    </rPh>
    <rPh sb="1" eb="3">
      <t>サギョウ</t>
    </rPh>
    <rPh sb="4" eb="6">
      <t>クサカリ</t>
    </rPh>
    <rPh sb="7" eb="9">
      <t>ドウロ</t>
    </rPh>
    <rPh sb="9" eb="11">
      <t>セイソウ</t>
    </rPh>
    <rPh sb="11" eb="12">
      <t>トウ</t>
    </rPh>
    <phoneticPr fontId="23"/>
  </si>
  <si>
    <t>郵便・親書便・宅配便</t>
    <rPh sb="0" eb="2">
      <t>ユウビン</t>
    </rPh>
    <rPh sb="3" eb="5">
      <t>シンショ</t>
    </rPh>
    <rPh sb="5" eb="6">
      <t>ビン</t>
    </rPh>
    <rPh sb="7" eb="9">
      <t>タクハイ</t>
    </rPh>
    <rPh sb="9" eb="10">
      <t>ビン</t>
    </rPh>
    <phoneticPr fontId="23"/>
  </si>
  <si>
    <t>旅行業</t>
    <rPh sb="0" eb="3">
      <t>リョコウギョウ</t>
    </rPh>
    <phoneticPr fontId="23"/>
  </si>
  <si>
    <t>イベント企画・運営</t>
    <rPh sb="4" eb="6">
      <t>キカク</t>
    </rPh>
    <rPh sb="7" eb="9">
      <t>ウンエイ</t>
    </rPh>
    <phoneticPr fontId="23"/>
  </si>
  <si>
    <t>映画興行</t>
    <rPh sb="0" eb="2">
      <t>エイガ</t>
    </rPh>
    <rPh sb="2" eb="4">
      <t>コウギョウ</t>
    </rPh>
    <phoneticPr fontId="23"/>
  </si>
  <si>
    <t>舞台関連業務</t>
    <rPh sb="0" eb="2">
      <t>ブタイ</t>
    </rPh>
    <rPh sb="2" eb="4">
      <t>カンレン</t>
    </rPh>
    <rPh sb="4" eb="6">
      <t>ギョウム</t>
    </rPh>
    <phoneticPr fontId="23"/>
  </si>
  <si>
    <t>梱包・発送業務</t>
    <rPh sb="0" eb="2">
      <t>コンポウ</t>
    </rPh>
    <rPh sb="3" eb="5">
      <t>ハッソウ</t>
    </rPh>
    <rPh sb="5" eb="7">
      <t>ギョウム</t>
    </rPh>
    <phoneticPr fontId="23"/>
  </si>
  <si>
    <t>広報誌等配布業務</t>
    <rPh sb="0" eb="2">
      <t>コウホウ</t>
    </rPh>
    <rPh sb="2" eb="3">
      <t>シ</t>
    </rPh>
    <rPh sb="3" eb="4">
      <t>トウ</t>
    </rPh>
    <rPh sb="4" eb="6">
      <t>ハイフ</t>
    </rPh>
    <rPh sb="6" eb="8">
      <t>ギョウム</t>
    </rPh>
    <phoneticPr fontId="23"/>
  </si>
  <si>
    <t>筆耕業務</t>
    <rPh sb="0" eb="2">
      <t>ヒッコウ</t>
    </rPh>
    <rPh sb="2" eb="4">
      <t>ギョウム</t>
    </rPh>
    <phoneticPr fontId="23"/>
  </si>
  <si>
    <t>デイサービス業務</t>
    <rPh sb="6" eb="8">
      <t>ギョウム</t>
    </rPh>
    <phoneticPr fontId="23"/>
  </si>
  <si>
    <t>給食業務</t>
    <rPh sb="0" eb="2">
      <t>キュウショク</t>
    </rPh>
    <rPh sb="2" eb="4">
      <t>ギョウム</t>
    </rPh>
    <phoneticPr fontId="23"/>
  </si>
  <si>
    <t>インターネット回線提供</t>
    <rPh sb="7" eb="9">
      <t>カイセン</t>
    </rPh>
    <rPh sb="9" eb="11">
      <t>テイキョウ</t>
    </rPh>
    <phoneticPr fontId="23"/>
  </si>
  <si>
    <t>物品</t>
    <phoneticPr fontId="5"/>
  </si>
  <si>
    <t>102上下水道用資材</t>
    <phoneticPr fontId="5"/>
  </si>
  <si>
    <t>103インテリア家具類</t>
    <phoneticPr fontId="5"/>
  </si>
  <si>
    <t>104衣料身の回り品</t>
    <phoneticPr fontId="5"/>
  </si>
  <si>
    <t>105日用雑貨</t>
  </si>
  <si>
    <t>107図書類</t>
  </si>
  <si>
    <t>108薬品</t>
  </si>
  <si>
    <t>109医療用品</t>
  </si>
  <si>
    <t>110燃料・燃料機器</t>
  </si>
  <si>
    <t>111電気機器</t>
  </si>
  <si>
    <t>112情報処理機器</t>
  </si>
  <si>
    <t>113計測・精密機器</t>
  </si>
  <si>
    <t>114一般機器</t>
  </si>
  <si>
    <t>115車両関連</t>
  </si>
  <si>
    <t>116音楽・スポーツ関連</t>
  </si>
  <si>
    <t>124運送業務</t>
    <phoneticPr fontId="5"/>
  </si>
  <si>
    <t>126保守点検管理</t>
    <phoneticPr fontId="5"/>
  </si>
  <si>
    <t>129警備</t>
    <phoneticPr fontId="5"/>
  </si>
  <si>
    <t>130電算機システム</t>
    <phoneticPr fontId="5"/>
  </si>
  <si>
    <t>131調査・検査</t>
    <phoneticPr fontId="5"/>
  </si>
  <si>
    <t>132医療関係業務</t>
    <phoneticPr fontId="5"/>
  </si>
  <si>
    <t>133専門的業務のサービス</t>
    <phoneticPr fontId="5"/>
  </si>
  <si>
    <t>134人材派遣</t>
    <phoneticPr fontId="5"/>
  </si>
  <si>
    <t>135廃棄物等処理</t>
    <phoneticPr fontId="5"/>
  </si>
  <si>
    <t>136その他のサービス</t>
    <phoneticPr fontId="5"/>
  </si>
  <si>
    <t>製造</t>
    <phoneticPr fontId="5"/>
  </si>
  <si>
    <t>役務</t>
    <phoneticPr fontId="5"/>
  </si>
  <si>
    <t>106事務用品事務機器</t>
    <phoneticPr fontId="5"/>
  </si>
  <si>
    <t>128薬剤散布害虫駆除</t>
    <phoneticPr fontId="5"/>
  </si>
  <si>
    <t>事務用家具（スチール製）</t>
    <phoneticPr fontId="23"/>
  </si>
  <si>
    <t>カーテン・ブラインド</t>
    <phoneticPr fontId="23"/>
  </si>
  <si>
    <t>ヘルメット</t>
    <phoneticPr fontId="23"/>
  </si>
  <si>
    <t>トイレットペーパー</t>
    <phoneticPr fontId="23"/>
  </si>
  <si>
    <t>ガソリン・灯油･軽油</t>
    <phoneticPr fontId="23"/>
  </si>
  <si>
    <t>ＬＰガス</t>
    <phoneticPr fontId="23"/>
  </si>
  <si>
    <t>ＣＮＧ</t>
    <phoneticPr fontId="23"/>
  </si>
  <si>
    <t>ソフトウェア</t>
    <phoneticPr fontId="23"/>
  </si>
  <si>
    <t>ミシン</t>
    <phoneticPr fontId="23"/>
  </si>
  <si>
    <t>マットレンタル</t>
    <phoneticPr fontId="23"/>
  </si>
  <si>
    <t>レンタカー</t>
    <phoneticPr fontId="23"/>
  </si>
  <si>
    <t>医療用機器類</t>
    <phoneticPr fontId="23"/>
  </si>
  <si>
    <t>医療用機器類（ＡＥＤ）</t>
    <phoneticPr fontId="23"/>
  </si>
  <si>
    <t>ナンバープレート</t>
    <phoneticPr fontId="23"/>
  </si>
  <si>
    <t>業種</t>
    <rPh sb="0" eb="2">
      <t>ギョウシュ</t>
    </rPh>
    <phoneticPr fontId="5"/>
  </si>
  <si>
    <t>101工事用材料</t>
    <phoneticPr fontId="5"/>
  </si>
  <si>
    <t>取引品目(メーカー名等)・業務内容</t>
    <phoneticPr fontId="5"/>
  </si>
  <si>
    <t>取扱</t>
    <rPh sb="0" eb="2">
      <t>トリアツカ</t>
    </rPh>
    <phoneticPr fontId="5"/>
  </si>
  <si>
    <r>
      <t>古物回収買取（金属くず）</t>
    </r>
    <r>
      <rPr>
        <sz val="11"/>
        <color rgb="FFFF0000"/>
        <rFont val="ＭＳ ゴシック"/>
        <family val="3"/>
        <charset val="128"/>
      </rPr>
      <t>*2</t>
    </r>
    <rPh sb="0" eb="2">
      <t>コブツ</t>
    </rPh>
    <rPh sb="2" eb="4">
      <t>カイシュウ</t>
    </rPh>
    <rPh sb="7" eb="9">
      <t>キンゾク</t>
    </rPh>
    <phoneticPr fontId="23"/>
  </si>
  <si>
    <r>
      <t>その他の工事用材料</t>
    </r>
    <r>
      <rPr>
        <sz val="11"/>
        <color rgb="FFFF0000"/>
        <rFont val="ＭＳ ゴシック"/>
        <family val="3"/>
        <charset val="128"/>
      </rPr>
      <t>*1</t>
    </r>
    <rPh sb="2" eb="3">
      <t>タ</t>
    </rPh>
    <rPh sb="6" eb="7">
      <t>ヨウ</t>
    </rPh>
    <rPh sb="7" eb="8">
      <t>ザイ</t>
    </rPh>
    <rPh sb="8" eb="9">
      <t>リョウ</t>
    </rPh>
    <phoneticPr fontId="23"/>
  </si>
  <si>
    <r>
      <t>その他の上下水道資材</t>
    </r>
    <r>
      <rPr>
        <sz val="11"/>
        <color rgb="FFFF0000"/>
        <rFont val="ＭＳ ゴシック"/>
        <family val="3"/>
        <charset val="128"/>
      </rPr>
      <t>*1</t>
    </r>
    <rPh sb="2" eb="3">
      <t>タ</t>
    </rPh>
    <rPh sb="4" eb="6">
      <t>ジョウゲ</t>
    </rPh>
    <rPh sb="6" eb="8">
      <t>スイドウ</t>
    </rPh>
    <rPh sb="8" eb="10">
      <t>シザイ</t>
    </rPh>
    <phoneticPr fontId="23"/>
  </si>
  <si>
    <r>
      <t>その他の家具類</t>
    </r>
    <r>
      <rPr>
        <sz val="11"/>
        <color rgb="FFFF0000"/>
        <rFont val="ＭＳ ゴシック"/>
        <family val="3"/>
        <charset val="128"/>
      </rPr>
      <t>*1</t>
    </r>
    <rPh sb="2" eb="3">
      <t>タ</t>
    </rPh>
    <rPh sb="4" eb="6">
      <t>カグ</t>
    </rPh>
    <rPh sb="6" eb="7">
      <t>ルイ</t>
    </rPh>
    <phoneticPr fontId="23"/>
  </si>
  <si>
    <r>
      <t>その他の衣料・身の回り品</t>
    </r>
    <r>
      <rPr>
        <sz val="11"/>
        <color rgb="FFFF0000"/>
        <rFont val="ＭＳ ゴシック"/>
        <family val="3"/>
        <charset val="128"/>
      </rPr>
      <t>*1</t>
    </r>
    <rPh sb="2" eb="3">
      <t>タ</t>
    </rPh>
    <rPh sb="4" eb="6">
      <t>イリョウ</t>
    </rPh>
    <rPh sb="7" eb="8">
      <t>ミ</t>
    </rPh>
    <rPh sb="9" eb="10">
      <t>マワ</t>
    </rPh>
    <rPh sb="11" eb="12">
      <t>ヒン</t>
    </rPh>
    <phoneticPr fontId="23"/>
  </si>
  <si>
    <r>
      <t>その他の日用雑貨</t>
    </r>
    <r>
      <rPr>
        <sz val="11"/>
        <color rgb="FFFF0000"/>
        <rFont val="ＭＳ ゴシック"/>
        <family val="3"/>
        <charset val="128"/>
      </rPr>
      <t>*1</t>
    </r>
    <rPh sb="2" eb="3">
      <t>タ</t>
    </rPh>
    <rPh sb="4" eb="6">
      <t>ニチヨウ</t>
    </rPh>
    <rPh sb="6" eb="8">
      <t>ザッカ</t>
    </rPh>
    <phoneticPr fontId="23"/>
  </si>
  <si>
    <r>
      <t>その他の事務用品</t>
    </r>
    <r>
      <rPr>
        <sz val="11"/>
        <color rgb="FFFF0000"/>
        <rFont val="ＭＳ ゴシック"/>
        <family val="3"/>
        <charset val="128"/>
      </rPr>
      <t>*1</t>
    </r>
    <rPh sb="2" eb="3">
      <t>タ</t>
    </rPh>
    <rPh sb="4" eb="6">
      <t>ジム</t>
    </rPh>
    <rPh sb="6" eb="7">
      <t>ヨウ</t>
    </rPh>
    <rPh sb="7" eb="8">
      <t>ヒン</t>
    </rPh>
    <phoneticPr fontId="23"/>
  </si>
  <si>
    <r>
      <t>その他の図書類</t>
    </r>
    <r>
      <rPr>
        <sz val="11"/>
        <color rgb="FFFF0000"/>
        <rFont val="ＭＳ ゴシック"/>
        <family val="3"/>
        <charset val="128"/>
      </rPr>
      <t>*1</t>
    </r>
    <rPh sb="2" eb="3">
      <t>タ</t>
    </rPh>
    <rPh sb="4" eb="6">
      <t>トショ</t>
    </rPh>
    <rPh sb="6" eb="7">
      <t>ルイ</t>
    </rPh>
    <phoneticPr fontId="23"/>
  </si>
  <si>
    <r>
      <t>その他の薬品類</t>
    </r>
    <r>
      <rPr>
        <sz val="11"/>
        <color rgb="FFFF0000"/>
        <rFont val="ＭＳ ゴシック"/>
        <family val="3"/>
        <charset val="128"/>
      </rPr>
      <t>*1</t>
    </r>
    <rPh sb="2" eb="3">
      <t>タ</t>
    </rPh>
    <rPh sb="4" eb="6">
      <t>ヤクヒン</t>
    </rPh>
    <rPh sb="6" eb="7">
      <t>ルイ</t>
    </rPh>
    <phoneticPr fontId="23"/>
  </si>
  <si>
    <r>
      <t>その他の医療品</t>
    </r>
    <r>
      <rPr>
        <sz val="11"/>
        <color rgb="FFFF0000"/>
        <rFont val="ＭＳ ゴシック"/>
        <family val="3"/>
        <charset val="128"/>
      </rPr>
      <t>*1</t>
    </r>
    <rPh sb="2" eb="3">
      <t>タ</t>
    </rPh>
    <rPh sb="4" eb="6">
      <t>イリョウ</t>
    </rPh>
    <rPh sb="6" eb="7">
      <t>ヒン</t>
    </rPh>
    <phoneticPr fontId="23"/>
  </si>
  <si>
    <r>
      <t>その他の燃料機器</t>
    </r>
    <r>
      <rPr>
        <sz val="11"/>
        <color rgb="FFFF0000"/>
        <rFont val="ＭＳ ゴシック"/>
        <family val="3"/>
        <charset val="128"/>
      </rPr>
      <t>*1</t>
    </r>
    <rPh sb="2" eb="3">
      <t>タ</t>
    </rPh>
    <rPh sb="4" eb="6">
      <t>ネンリョウ</t>
    </rPh>
    <rPh sb="6" eb="8">
      <t>キキ</t>
    </rPh>
    <phoneticPr fontId="23"/>
  </si>
  <si>
    <r>
      <t>その他の電気機器</t>
    </r>
    <r>
      <rPr>
        <sz val="11"/>
        <color rgb="FFFF0000"/>
        <rFont val="ＭＳ ゴシック"/>
        <family val="3"/>
        <charset val="128"/>
      </rPr>
      <t>*1</t>
    </r>
    <rPh sb="2" eb="3">
      <t>タ</t>
    </rPh>
    <rPh sb="4" eb="6">
      <t>デンキ</t>
    </rPh>
    <rPh sb="6" eb="8">
      <t>キキ</t>
    </rPh>
    <phoneticPr fontId="23"/>
  </si>
  <si>
    <r>
      <t>その他の情報処理機器</t>
    </r>
    <r>
      <rPr>
        <sz val="11"/>
        <color rgb="FFFF0000"/>
        <rFont val="ＭＳ ゴシック"/>
        <family val="3"/>
        <charset val="128"/>
      </rPr>
      <t>*1</t>
    </r>
    <rPh sb="2" eb="3">
      <t>タ</t>
    </rPh>
    <rPh sb="4" eb="6">
      <t>ジョウホウ</t>
    </rPh>
    <rPh sb="6" eb="8">
      <t>ショリ</t>
    </rPh>
    <rPh sb="8" eb="10">
      <t>キキ</t>
    </rPh>
    <phoneticPr fontId="23"/>
  </si>
  <si>
    <r>
      <t>その他の精密機器</t>
    </r>
    <r>
      <rPr>
        <sz val="11"/>
        <color rgb="FFFF0000"/>
        <rFont val="ＭＳ ゴシック"/>
        <family val="3"/>
        <charset val="128"/>
      </rPr>
      <t>*1</t>
    </r>
    <rPh sb="2" eb="3">
      <t>タ</t>
    </rPh>
    <rPh sb="4" eb="6">
      <t>セイミツ</t>
    </rPh>
    <rPh sb="6" eb="8">
      <t>キキ</t>
    </rPh>
    <phoneticPr fontId="23"/>
  </si>
  <si>
    <r>
      <t>その他の一般機器</t>
    </r>
    <r>
      <rPr>
        <sz val="11"/>
        <color rgb="FFFF0000"/>
        <rFont val="ＭＳ ゴシック"/>
        <family val="3"/>
        <charset val="128"/>
      </rPr>
      <t>*1</t>
    </r>
    <rPh sb="2" eb="3">
      <t>タ</t>
    </rPh>
    <rPh sb="4" eb="6">
      <t>イッパン</t>
    </rPh>
    <rPh sb="6" eb="8">
      <t>キキ</t>
    </rPh>
    <phoneticPr fontId="23"/>
  </si>
  <si>
    <r>
      <t>その他の車両関連</t>
    </r>
    <r>
      <rPr>
        <sz val="11"/>
        <color rgb="FFFF0000"/>
        <rFont val="ＭＳ ゴシック"/>
        <family val="3"/>
        <charset val="128"/>
      </rPr>
      <t>*1</t>
    </r>
    <rPh sb="2" eb="3">
      <t>タ</t>
    </rPh>
    <rPh sb="4" eb="6">
      <t>シャリョウ</t>
    </rPh>
    <rPh sb="6" eb="8">
      <t>カンレン</t>
    </rPh>
    <phoneticPr fontId="23"/>
  </si>
  <si>
    <r>
      <t>その他のスポーツ関連品</t>
    </r>
    <r>
      <rPr>
        <sz val="11"/>
        <color rgb="FFFF0000"/>
        <rFont val="ＭＳ ゴシック"/>
        <family val="3"/>
        <charset val="128"/>
      </rPr>
      <t>*1</t>
    </r>
    <rPh sb="2" eb="3">
      <t>タ</t>
    </rPh>
    <rPh sb="8" eb="10">
      <t>カンレン</t>
    </rPh>
    <rPh sb="10" eb="11">
      <t>ヒン</t>
    </rPh>
    <phoneticPr fontId="23"/>
  </si>
  <si>
    <r>
      <t>その他の教材</t>
    </r>
    <r>
      <rPr>
        <sz val="11"/>
        <color rgb="FFFF0000"/>
        <rFont val="ＭＳ ゴシック"/>
        <family val="3"/>
        <charset val="128"/>
      </rPr>
      <t>*1</t>
    </r>
    <rPh sb="2" eb="3">
      <t>タ</t>
    </rPh>
    <rPh sb="4" eb="6">
      <t>キョウザイ</t>
    </rPh>
    <phoneticPr fontId="23"/>
  </si>
  <si>
    <r>
      <t>その他の食品</t>
    </r>
    <r>
      <rPr>
        <sz val="11"/>
        <color rgb="FFFF0000"/>
        <rFont val="ＭＳ ゴシック"/>
        <family val="3"/>
        <charset val="128"/>
      </rPr>
      <t>*1</t>
    </r>
    <rPh sb="2" eb="3">
      <t>タ</t>
    </rPh>
    <rPh sb="4" eb="6">
      <t>ショクヒン</t>
    </rPh>
    <phoneticPr fontId="23"/>
  </si>
  <si>
    <r>
      <t>その他の消防防災関連品</t>
    </r>
    <r>
      <rPr>
        <sz val="11"/>
        <color rgb="FFFF0000"/>
        <rFont val="ＭＳ ゴシック"/>
        <family val="3"/>
        <charset val="128"/>
      </rPr>
      <t>*1</t>
    </r>
    <rPh sb="2" eb="3">
      <t>タ</t>
    </rPh>
    <rPh sb="4" eb="6">
      <t>ショウボウ</t>
    </rPh>
    <rPh sb="6" eb="8">
      <t>ボウサイ</t>
    </rPh>
    <rPh sb="10" eb="11">
      <t>ヒンヒン</t>
    </rPh>
    <phoneticPr fontId="23"/>
  </si>
  <si>
    <r>
      <t>その他のリース</t>
    </r>
    <r>
      <rPr>
        <sz val="11"/>
        <color rgb="FFFF0000"/>
        <rFont val="ＭＳ ゴシック"/>
        <family val="3"/>
        <charset val="128"/>
      </rPr>
      <t>*1</t>
    </r>
    <rPh sb="2" eb="3">
      <t>タ</t>
    </rPh>
    <phoneticPr fontId="23"/>
  </si>
  <si>
    <r>
      <t>その他の物品</t>
    </r>
    <r>
      <rPr>
        <sz val="11"/>
        <color rgb="FFFF0000"/>
        <rFont val="ＭＳ ゴシック"/>
        <family val="3"/>
        <charset val="128"/>
      </rPr>
      <t>*1</t>
    </r>
    <phoneticPr fontId="23"/>
  </si>
  <si>
    <r>
      <t>その他の印刷</t>
    </r>
    <r>
      <rPr>
        <sz val="11"/>
        <color rgb="FFFF0000"/>
        <rFont val="ＭＳ ゴシック"/>
        <family val="3"/>
        <charset val="128"/>
      </rPr>
      <t>*1</t>
    </r>
    <rPh sb="2" eb="3">
      <t>タ</t>
    </rPh>
    <rPh sb="4" eb="6">
      <t>インサツ</t>
    </rPh>
    <phoneticPr fontId="23"/>
  </si>
  <si>
    <r>
      <t>その他の看板等</t>
    </r>
    <r>
      <rPr>
        <sz val="11"/>
        <color rgb="FFFF0000"/>
        <rFont val="ＭＳ ゴシック"/>
        <family val="3"/>
        <charset val="128"/>
      </rPr>
      <t>*1</t>
    </r>
    <rPh sb="2" eb="3">
      <t>タ</t>
    </rPh>
    <rPh sb="4" eb="6">
      <t>カンバン</t>
    </rPh>
    <rPh sb="6" eb="7">
      <t>トウ</t>
    </rPh>
    <phoneticPr fontId="23"/>
  </si>
  <si>
    <r>
      <t>その他の運送業務</t>
    </r>
    <r>
      <rPr>
        <sz val="11"/>
        <color rgb="FFFF0000"/>
        <rFont val="ＭＳ ゴシック"/>
        <family val="3"/>
        <charset val="128"/>
      </rPr>
      <t>*1</t>
    </r>
    <rPh sb="2" eb="3">
      <t>タ</t>
    </rPh>
    <rPh sb="4" eb="6">
      <t>ウンソウ</t>
    </rPh>
    <rPh sb="6" eb="8">
      <t>ギョウム</t>
    </rPh>
    <phoneticPr fontId="23"/>
  </si>
  <si>
    <r>
      <t>その他の施設管理</t>
    </r>
    <r>
      <rPr>
        <sz val="11"/>
        <color rgb="FFFF0000"/>
        <rFont val="ＭＳ ゴシック"/>
        <family val="3"/>
        <charset val="128"/>
      </rPr>
      <t>*1</t>
    </r>
    <rPh sb="2" eb="3">
      <t>タ</t>
    </rPh>
    <rPh sb="4" eb="6">
      <t>シセツ</t>
    </rPh>
    <rPh sb="6" eb="8">
      <t>カンリ</t>
    </rPh>
    <phoneticPr fontId="23"/>
  </si>
  <si>
    <r>
      <t>その他の保守管理</t>
    </r>
    <r>
      <rPr>
        <sz val="11"/>
        <color rgb="FFFF0000"/>
        <rFont val="ＭＳ ゴシック"/>
        <family val="3"/>
        <charset val="128"/>
      </rPr>
      <t>*1</t>
    </r>
    <rPh sb="2" eb="3">
      <t>タ</t>
    </rPh>
    <rPh sb="4" eb="6">
      <t>ホシュ</t>
    </rPh>
    <rPh sb="6" eb="8">
      <t>カンリ</t>
    </rPh>
    <phoneticPr fontId="23"/>
  </si>
  <si>
    <r>
      <t>その他の清掃</t>
    </r>
    <r>
      <rPr>
        <sz val="11"/>
        <color rgb="FFFF0000"/>
        <rFont val="ＭＳ ゴシック"/>
        <family val="3"/>
        <charset val="128"/>
      </rPr>
      <t>*1</t>
    </r>
    <rPh sb="2" eb="3">
      <t>タ</t>
    </rPh>
    <rPh sb="4" eb="6">
      <t>セイソウ</t>
    </rPh>
    <phoneticPr fontId="23"/>
  </si>
  <si>
    <r>
      <t>その他の薬剤散布</t>
    </r>
    <r>
      <rPr>
        <sz val="11"/>
        <color rgb="FFFF0000"/>
        <rFont val="ＭＳ ゴシック"/>
        <family val="3"/>
        <charset val="128"/>
      </rPr>
      <t>*1</t>
    </r>
    <rPh sb="2" eb="3">
      <t>タ</t>
    </rPh>
    <rPh sb="4" eb="6">
      <t>ヤクザイ</t>
    </rPh>
    <rPh sb="6" eb="8">
      <t>サンプ</t>
    </rPh>
    <phoneticPr fontId="23"/>
  </si>
  <si>
    <r>
      <t>その他の警備</t>
    </r>
    <r>
      <rPr>
        <sz val="11"/>
        <color rgb="FFFF0000"/>
        <rFont val="ＭＳ ゴシック"/>
        <family val="3"/>
        <charset val="128"/>
      </rPr>
      <t>*1</t>
    </r>
    <rPh sb="2" eb="3">
      <t>タ</t>
    </rPh>
    <rPh sb="4" eb="6">
      <t>ケイビ</t>
    </rPh>
    <phoneticPr fontId="23"/>
  </si>
  <si>
    <t>002</t>
    <phoneticPr fontId="5"/>
  </si>
  <si>
    <r>
      <t>その他の電算機のサービス</t>
    </r>
    <r>
      <rPr>
        <sz val="11"/>
        <color rgb="FFFF0000"/>
        <rFont val="ＭＳ ゴシック"/>
        <family val="3"/>
        <charset val="128"/>
      </rPr>
      <t>*1</t>
    </r>
    <rPh sb="2" eb="3">
      <t>タ</t>
    </rPh>
    <rPh sb="4" eb="7">
      <t>デンサンキ</t>
    </rPh>
    <phoneticPr fontId="23"/>
  </si>
  <si>
    <r>
      <t>その他の検査</t>
    </r>
    <r>
      <rPr>
        <sz val="11"/>
        <color rgb="FFFF0000"/>
        <rFont val="ＭＳ ゴシック"/>
        <family val="3"/>
        <charset val="128"/>
      </rPr>
      <t>*1</t>
    </r>
    <rPh sb="2" eb="3">
      <t>タ</t>
    </rPh>
    <rPh sb="4" eb="6">
      <t>ケンサ</t>
    </rPh>
    <phoneticPr fontId="23"/>
  </si>
  <si>
    <r>
      <t>その他医療関係業務</t>
    </r>
    <r>
      <rPr>
        <sz val="11"/>
        <color rgb="FFFF0000"/>
        <rFont val="ＭＳ ゴシック"/>
        <family val="3"/>
        <charset val="128"/>
      </rPr>
      <t>*1</t>
    </r>
    <rPh sb="2" eb="3">
      <t>タ</t>
    </rPh>
    <rPh sb="3" eb="5">
      <t>イリョウ</t>
    </rPh>
    <rPh sb="5" eb="7">
      <t>カンケイ</t>
    </rPh>
    <rPh sb="7" eb="9">
      <t>ギョウム</t>
    </rPh>
    <phoneticPr fontId="23"/>
  </si>
  <si>
    <r>
      <t>その他の専門的業務</t>
    </r>
    <r>
      <rPr>
        <sz val="11"/>
        <color rgb="FFFF0000"/>
        <rFont val="ＭＳ ゴシック"/>
        <family val="3"/>
        <charset val="128"/>
      </rPr>
      <t>*1</t>
    </r>
    <rPh sb="2" eb="3">
      <t>タ</t>
    </rPh>
    <rPh sb="4" eb="6">
      <t>センモン</t>
    </rPh>
    <rPh sb="6" eb="7">
      <t>テキ</t>
    </rPh>
    <rPh sb="7" eb="9">
      <t>ギョウム</t>
    </rPh>
    <phoneticPr fontId="23"/>
  </si>
  <si>
    <r>
      <t>その他の人材派遣業</t>
    </r>
    <r>
      <rPr>
        <sz val="11"/>
        <color rgb="FFFF0000"/>
        <rFont val="ＭＳ ゴシック"/>
        <family val="3"/>
        <charset val="128"/>
      </rPr>
      <t>*1</t>
    </r>
    <rPh sb="2" eb="3">
      <t>タ</t>
    </rPh>
    <rPh sb="4" eb="5">
      <t>ジン</t>
    </rPh>
    <rPh sb="5" eb="6">
      <t>ザイ</t>
    </rPh>
    <rPh sb="6" eb="8">
      <t>ハケン</t>
    </rPh>
    <rPh sb="8" eb="9">
      <t>ギョウ</t>
    </rPh>
    <phoneticPr fontId="23"/>
  </si>
  <si>
    <r>
      <t>その他の廃棄物等処理</t>
    </r>
    <r>
      <rPr>
        <sz val="11"/>
        <color rgb="FFFF0000"/>
        <rFont val="ＭＳ ゴシック"/>
        <family val="3"/>
        <charset val="128"/>
      </rPr>
      <t>*1</t>
    </r>
    <rPh sb="2" eb="3">
      <t>タ</t>
    </rPh>
    <rPh sb="4" eb="7">
      <t>ハイキブツ</t>
    </rPh>
    <rPh sb="7" eb="8">
      <t>トウ</t>
    </rPh>
    <rPh sb="8" eb="10">
      <t>ショリ</t>
    </rPh>
    <phoneticPr fontId="23"/>
  </si>
  <si>
    <r>
      <t>その他のサービス</t>
    </r>
    <r>
      <rPr>
        <sz val="11"/>
        <color rgb="FFFF0000"/>
        <rFont val="ＭＳ ゴシック"/>
        <family val="3"/>
        <charset val="128"/>
      </rPr>
      <t>*1</t>
    </r>
    <rPh sb="2" eb="3">
      <t>タ</t>
    </rPh>
    <phoneticPr fontId="23"/>
  </si>
  <si>
    <t>詳細業種</t>
    <rPh sb="0" eb="2">
      <t>ショウサイ</t>
    </rPh>
    <rPh sb="2" eb="4">
      <t>ギョウシュ</t>
    </rPh>
    <phoneticPr fontId="5"/>
  </si>
  <si>
    <t>登録番号 例)00-00000</t>
    <phoneticPr fontId="6"/>
  </si>
  <si>
    <t>営業に必要な許認可登録等の名称、番号等</t>
    <phoneticPr fontId="5"/>
  </si>
  <si>
    <t>許認可登録等の名称</t>
    <phoneticPr fontId="5"/>
  </si>
  <si>
    <t>例)2025/4/1、R7/4/1</t>
    <phoneticPr fontId="5"/>
  </si>
  <si>
    <t>例)2025/4/1</t>
    <phoneticPr fontId="5"/>
  </si>
  <si>
    <t>例)0000-00-0000　半角の数字とハイフンで入力してください。ＦＡＸがない場合は「0000-00-0000」と入力してください。</t>
    <phoneticPr fontId="5"/>
  </si>
  <si>
    <t>(3)の許認可等の要否欄に「要」を選択した詳細業種について、営業に関し法律上必要とする許認可登録等の名称、登録番号及び登録を受けた年月日を入力してください。</t>
    <rPh sb="9" eb="11">
      <t>ヨウヒ</t>
    </rPh>
    <rPh sb="11" eb="12">
      <t>ラン</t>
    </rPh>
    <rPh sb="14" eb="15">
      <t>ヨウ</t>
    </rPh>
    <rPh sb="17" eb="19">
      <t>センタク</t>
    </rPh>
    <rPh sb="21" eb="23">
      <t>ショウサイ</t>
    </rPh>
    <rPh sb="23" eb="25">
      <t>ギョウシュ</t>
    </rPh>
    <rPh sb="30" eb="32">
      <t>エイギョウ</t>
    </rPh>
    <rPh sb="33" eb="34">
      <t>カン</t>
    </rPh>
    <rPh sb="35" eb="40">
      <t>ホウリツジョウヒツヨウ</t>
    </rPh>
    <rPh sb="53" eb="55">
      <t>トウロク</t>
    </rPh>
    <rPh sb="55" eb="57">
      <t>バンゴウ</t>
    </rPh>
    <rPh sb="59" eb="61">
      <t>トウロク</t>
    </rPh>
    <rPh sb="62" eb="63">
      <t>ウ</t>
    </rPh>
    <rPh sb="65" eb="68">
      <t>ネンガッピ</t>
    </rPh>
    <rPh sb="69" eb="71">
      <t>ニュウリョク</t>
    </rPh>
    <phoneticPr fontId="5"/>
  </si>
  <si>
    <t>許認可等の
要否</t>
    <rPh sb="6" eb="8">
      <t>ヨウヒ</t>
    </rPh>
    <phoneticPr fontId="5"/>
  </si>
  <si>
    <t>直前１営業年度の
取引実績(千円)</t>
    <rPh sb="14" eb="16">
      <t>センエン</t>
    </rPh>
    <phoneticPr fontId="5"/>
  </si>
  <si>
    <t>取扱エラー</t>
    <rPh sb="0" eb="2">
      <t>トリアツカイ</t>
    </rPh>
    <phoneticPr fontId="5"/>
  </si>
  <si>
    <r>
      <t>その他のインテリア</t>
    </r>
    <r>
      <rPr>
        <sz val="11"/>
        <color rgb="FFFF0000"/>
        <rFont val="ＭＳ ゴシック"/>
        <family val="3"/>
        <charset val="128"/>
      </rPr>
      <t>*1</t>
    </r>
    <rPh sb="2" eb="3">
      <t>タ</t>
    </rPh>
    <phoneticPr fontId="23"/>
  </si>
  <si>
    <r>
      <t>その他の燃料</t>
    </r>
    <r>
      <rPr>
        <sz val="11"/>
        <color rgb="FFFF0000"/>
        <rFont val="ＭＳ ゴシック"/>
        <family val="3"/>
        <charset val="128"/>
      </rPr>
      <t>*1</t>
    </r>
    <rPh sb="2" eb="3">
      <t>タ</t>
    </rPh>
    <rPh sb="4" eb="6">
      <t>ネンリョウ</t>
    </rPh>
    <phoneticPr fontId="23"/>
  </si>
  <si>
    <r>
      <t>その他の計測機器</t>
    </r>
    <r>
      <rPr>
        <sz val="11"/>
        <color rgb="FFFF0000"/>
        <rFont val="ＭＳ ゴシック"/>
        <family val="3"/>
        <charset val="128"/>
      </rPr>
      <t>*1</t>
    </r>
    <rPh sb="2" eb="3">
      <t>タ</t>
    </rPh>
    <rPh sb="4" eb="5">
      <t>ケイ</t>
    </rPh>
    <rPh sb="5" eb="6">
      <t>ソク</t>
    </rPh>
    <rPh sb="6" eb="8">
      <t>キキ</t>
    </rPh>
    <phoneticPr fontId="23"/>
  </si>
  <si>
    <r>
      <t>その他の音楽関連品</t>
    </r>
    <r>
      <rPr>
        <sz val="11"/>
        <color rgb="FFFF0000"/>
        <rFont val="ＭＳ ゴシック"/>
        <family val="3"/>
        <charset val="128"/>
      </rPr>
      <t>*1</t>
    </r>
    <rPh sb="2" eb="3">
      <t>タ</t>
    </rPh>
    <rPh sb="4" eb="6">
      <t>オンガク</t>
    </rPh>
    <rPh sb="6" eb="8">
      <t>カンレン</t>
    </rPh>
    <rPh sb="8" eb="9">
      <t>ヒン</t>
    </rPh>
    <phoneticPr fontId="23"/>
  </si>
  <si>
    <r>
      <t>その他の調査</t>
    </r>
    <r>
      <rPr>
        <sz val="11"/>
        <color rgb="FFFF0000"/>
        <rFont val="ＭＳ ゴシック"/>
        <family val="3"/>
        <charset val="128"/>
      </rPr>
      <t>*1</t>
    </r>
    <rPh sb="2" eb="3">
      <t>タ</t>
    </rPh>
    <rPh sb="4" eb="6">
      <t>チョウサ</t>
    </rPh>
    <phoneticPr fontId="23"/>
  </si>
  <si>
    <t>117教材等</t>
    <phoneticPr fontId="5"/>
  </si>
  <si>
    <t>118食品関連</t>
    <phoneticPr fontId="5"/>
  </si>
  <si>
    <t>119消防・防災関連</t>
    <phoneticPr fontId="5"/>
  </si>
  <si>
    <t>120リース・レンタル</t>
    <phoneticPr fontId="5"/>
  </si>
  <si>
    <t>121その他の物品等</t>
    <phoneticPr fontId="5"/>
  </si>
  <si>
    <t>122印刷製本</t>
    <phoneticPr fontId="5"/>
  </si>
  <si>
    <t>123看板・標示板</t>
    <phoneticPr fontId="5"/>
  </si>
  <si>
    <t>125施設等管理</t>
    <phoneticPr fontId="5"/>
  </si>
  <si>
    <t>127清掃</t>
    <phoneticPr fontId="5"/>
  </si>
  <si>
    <t>砂・砂利・砕石</t>
    <rPh sb="0" eb="1">
      <t>スナ</t>
    </rPh>
    <rPh sb="2" eb="4">
      <t>ジャリ</t>
    </rPh>
    <rPh sb="5" eb="7">
      <t>サイセキ</t>
    </rPh>
    <phoneticPr fontId="23"/>
  </si>
  <si>
    <r>
      <t xml:space="preserve">登録を希望する場合、希望欄にリストから「○」を選択してください。（最大６つまで）　取引実績がない業種を希望することはできません。
希望した業種のうち、取り扱いがある詳細業種の取扱欄に、リストから「○」を選択してください。（複数選択可）
登録を希望しない場合は、希望、取扱、取引品目(メーカー名等)・業務内容、許認可等の要否、直前１営業年度の取引実績欄は入力しないでください。
</t>
    </r>
    <r>
      <rPr>
        <sz val="10"/>
        <rFont val="ＭＳ ゴシック"/>
        <family val="3"/>
        <charset val="128"/>
      </rPr>
      <t>許認可等の要否欄はリストから選択してください。
直前１営業年度の取引実績欄は業種毎の取引実績額を入力してください。概算額可です。</t>
    </r>
    <r>
      <rPr>
        <sz val="10"/>
        <color rgb="FFFF0000"/>
        <rFont val="ＭＳ ゴシック"/>
        <family val="3"/>
        <charset val="128"/>
      </rPr>
      <t xml:space="preserve">
</t>
    </r>
    <r>
      <rPr>
        <sz val="10"/>
        <rFont val="ＭＳ ゴシック"/>
        <family val="3"/>
        <charset val="128"/>
      </rPr>
      <t>*1 その他を希望する場合、取引品目(メーカー名等)・業務内容欄に具体的な内容を入力してください。
*2 中古車・放置自転車の買取を希望する場合は、115車両関連の「009中古自動車買受」「010放置自転車等買取」の取扱欄にリストから「○」を選択してください。</t>
    </r>
    <rPh sb="111" eb="116">
      <t>フクスウセンタクカ</t>
    </rPh>
    <rPh sb="118" eb="120">
      <t>トウロク</t>
    </rPh>
    <rPh sb="121" eb="123">
      <t>キボウ</t>
    </rPh>
    <rPh sb="126" eb="128">
      <t>バアイ</t>
    </rPh>
    <rPh sb="130" eb="132">
      <t>キボウ</t>
    </rPh>
    <rPh sb="133" eb="135">
      <t>トリアツカイ</t>
    </rPh>
    <rPh sb="174" eb="175">
      <t>ラン</t>
    </rPh>
    <rPh sb="176" eb="178">
      <t>ニュウリョク</t>
    </rPh>
    <rPh sb="193" eb="195">
      <t>ヨウヒ</t>
    </rPh>
    <phoneticPr fontId="6"/>
  </si>
  <si>
    <t>Ver.8.0.1</t>
    <phoneticPr fontId="5"/>
  </si>
  <si>
    <t>26_八幡市</t>
  </si>
  <si>
    <t>物品</t>
  </si>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</sst>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sz val="18"/>
      <color theme="3"/>
      <name val="ＭＳ Ｐゴシック"/>
      <family val="2"/>
      <charset val="128"/>
      <scheme val="major"/>
    </font>
  </fonts>
  <fills count="6">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7" tint="0.79998168889431442"/>
        <bgColor indexed="64"/>
      </patternFill>
    </fill>
  </fills>
  <borders count="60">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right style="hair">
        <color auto="1"/>
      </right>
      <top style="thin">
        <color indexed="64"/>
      </top>
      <bottom style="hair">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right style="hair">
        <color indexed="64"/>
      </right>
      <top style="thin">
        <color indexed="64"/>
      </top>
      <bottom/>
      <diagonal/>
    </border>
    <border>
      <left style="hair">
        <color indexed="64"/>
      </left>
      <right style="hair">
        <color indexed="64"/>
      </right>
      <top style="thin">
        <color auto="1"/>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auto="1"/>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436">
    <xf numFmtId="0" fontId="0" fillId="0" borderId="0" xfId="0">
      <alignment vertical="center"/>
    </xf>
    <xf numFmtId="49" fontId="19" fillId="2" borderId="0" xfId="0" applyNumberFormat="1" applyFont="1" applyFill="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4" fontId="19" fillId="2" borderId="41" xfId="0" applyNumberFormat="1" applyFont="1" applyFill="1" applyBorder="1" applyAlignment="1" applyProtection="1">
      <alignment horizontal="left" vertical="center"/>
      <protection locked="0"/>
    </xf>
    <xf numFmtId="49" fontId="19" fillId="2" borderId="51" xfId="12" applyNumberFormat="1" applyFont="1" applyFill="1" applyBorder="1" applyAlignment="1" applyProtection="1">
      <alignment horizontal="center" vertical="center"/>
      <protection locked="0"/>
    </xf>
    <xf numFmtId="49" fontId="19" fillId="2" borderId="52" xfId="12" applyNumberFormat="1" applyFont="1" applyFill="1" applyBorder="1" applyAlignment="1" applyProtection="1">
      <alignment horizontal="center" vertical="center"/>
      <protection locked="0"/>
    </xf>
    <xf numFmtId="49" fontId="19" fillId="2" borderId="53" xfId="12" applyNumberFormat="1" applyFont="1" applyFill="1" applyBorder="1" applyAlignment="1" applyProtection="1">
      <alignment horizontal="center" vertical="center"/>
      <protection locked="0"/>
    </xf>
    <xf numFmtId="14" fontId="19" fillId="2" borderId="22" xfId="0" applyNumberFormat="1" applyFont="1" applyFill="1" applyBorder="1" applyAlignment="1" applyProtection="1">
      <alignment horizontal="left" vertical="center"/>
      <protection locked="0"/>
    </xf>
    <xf numFmtId="177" fontId="19" fillId="2" borderId="3" xfId="0" applyNumberFormat="1" applyFont="1" applyFill="1" applyBorder="1" applyAlignment="1" applyProtection="1">
      <alignment horizontal="left" vertical="center"/>
      <protection locked="0"/>
    </xf>
    <xf numFmtId="14" fontId="19" fillId="2" borderId="38" xfId="0" applyNumberFormat="1" applyFont="1" applyFill="1" applyBorder="1" applyAlignment="1" applyProtection="1">
      <alignment horizontal="left" vertical="center"/>
      <protection locked="0"/>
    </xf>
    <xf numFmtId="177" fontId="19" fillId="2" borderId="9" xfId="0" applyNumberFormat="1" applyFont="1" applyFill="1" applyBorder="1" applyAlignment="1" applyProtection="1">
      <alignment horizontal="left" vertical="center"/>
      <protection locked="0"/>
    </xf>
    <xf numFmtId="38" fontId="19" fillId="2" borderId="20" xfId="1" applyNumberFormat="1" applyFont="1" applyFill="1" applyBorder="1" applyAlignment="1" applyProtection="1">
      <alignment horizontal="right" vertical="center"/>
      <protection locked="0"/>
    </xf>
    <xf numFmtId="178" fontId="19" fillId="2" borderId="1" xfId="1" applyNumberFormat="1" applyFont="1" applyFill="1" applyBorder="1" applyAlignment="1" applyProtection="1">
      <alignment horizontal="right" vertical="center"/>
      <protection locked="0"/>
    </xf>
    <xf numFmtId="38" fontId="19" fillId="2" borderId="43" xfId="1" applyNumberFormat="1" applyFont="1" applyFill="1" applyBorder="1" applyAlignment="1" applyProtection="1">
      <alignment horizontal="right" vertical="center"/>
      <protection locked="0"/>
    </xf>
    <xf numFmtId="38" fontId="19" fillId="2" borderId="41" xfId="0" applyNumberFormat="1" applyFont="1" applyFill="1" applyBorder="1" applyAlignment="1" applyProtection="1">
      <alignment horizontal="right" vertical="center"/>
      <protection locked="0"/>
    </xf>
    <xf numFmtId="38" fontId="19" fillId="2" borderId="16" xfId="0" applyNumberFormat="1" applyFont="1" applyFill="1" applyBorder="1" applyAlignment="1" applyProtection="1">
      <alignment horizontal="right" vertical="center"/>
      <protection locked="0"/>
    </xf>
    <xf numFmtId="38" fontId="19" fillId="2" borderId="18" xfId="0" applyNumberFormat="1" applyFont="1" applyFill="1" applyBorder="1" applyAlignment="1" applyProtection="1">
      <alignment horizontal="right" vertical="center"/>
      <protection locked="0"/>
    </xf>
    <xf numFmtId="38" fontId="19" fillId="2" borderId="54" xfId="0" applyNumberFormat="1" applyFont="1" applyFill="1" applyBorder="1" applyAlignment="1" applyProtection="1">
      <alignment horizontal="right" vertical="center"/>
      <protection locked="0"/>
    </xf>
    <xf numFmtId="38" fontId="19" fillId="2" borderId="0" xfId="0" applyNumberFormat="1" applyFont="1" applyFill="1" applyAlignment="1" applyProtection="1">
      <alignment horizontal="right" vertical="center"/>
      <protection locked="0"/>
    </xf>
    <xf numFmtId="38" fontId="19" fillId="2" borderId="21" xfId="0" applyNumberFormat="1" applyFont="1" applyFill="1" applyBorder="1" applyAlignment="1" applyProtection="1">
      <alignment horizontal="right" vertical="center"/>
      <protection locked="0"/>
    </xf>
    <xf numFmtId="38" fontId="19" fillId="2" borderId="56" xfId="0" applyNumberFormat="1" applyFont="1" applyFill="1" applyBorder="1" applyAlignment="1" applyProtection="1">
      <alignment horizontal="right" vertical="center"/>
      <protection locked="0"/>
    </xf>
    <xf numFmtId="38" fontId="19" fillId="2" borderId="13" xfId="0" applyNumberFormat="1" applyFont="1" applyFill="1" applyBorder="1" applyAlignment="1" applyProtection="1">
      <alignment horizontal="right" vertical="center"/>
      <protection locked="0"/>
    </xf>
    <xf numFmtId="38" fontId="19" fillId="2" borderId="14" xfId="0" applyNumberFormat="1" applyFont="1" applyFill="1" applyBorder="1" applyAlignment="1" applyProtection="1">
      <alignment horizontal="right" vertical="center"/>
      <protection locked="0"/>
    </xf>
    <xf numFmtId="38" fontId="19" fillId="2" borderId="22" xfId="1" applyNumberFormat="1" applyFont="1" applyFill="1" applyBorder="1" applyAlignment="1" applyProtection="1">
      <alignment horizontal="righ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38" fontId="19" fillId="2" borderId="12" xfId="1"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178" fontId="19" fillId="2" borderId="7" xfId="1" applyNumberFormat="1" applyFont="1" applyFill="1" applyBorder="1" applyAlignment="1" applyProtection="1">
      <alignment horizontal="right" vertical="center"/>
      <protection locked="0"/>
    </xf>
    <xf numFmtId="38" fontId="19" fillId="2" borderId="32"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178" fontId="19" fillId="2" borderId="28" xfId="1" applyNumberFormat="1" applyFont="1" applyFill="1" applyBorder="1" applyAlignment="1" applyProtection="1">
      <alignment horizontal="right" vertical="center"/>
      <protection locked="0"/>
    </xf>
    <xf numFmtId="38" fontId="19" fillId="2" borderId="42" xfId="1" applyNumberFormat="1" applyFont="1" applyFill="1" applyBorder="1" applyAlignment="1" applyProtection="1">
      <alignment horizontal="right" vertical="center"/>
      <protection locked="0"/>
    </xf>
    <xf numFmtId="178" fontId="19" fillId="2" borderId="2" xfId="1" applyNumberFormat="1" applyFont="1" applyFill="1" applyBorder="1" applyAlignment="1" applyProtection="1">
      <alignment horizontal="right" vertical="center"/>
      <protection locked="0"/>
    </xf>
    <xf numFmtId="178" fontId="19" fillId="2" borderId="43" xfId="1" applyNumberFormat="1" applyFont="1" applyFill="1" applyBorder="1" applyAlignment="1" applyProtection="1">
      <alignment horizontal="right" vertical="center"/>
      <protection locked="0"/>
    </xf>
    <xf numFmtId="14" fontId="19" fillId="2" borderId="30" xfId="0" applyNumberFormat="1"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49" fontId="19" fillId="2" borderId="12"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49" fontId="19" fillId="2" borderId="36" xfId="2" applyNumberFormat="1" applyFont="1" applyFill="1" applyBorder="1" applyAlignment="1" applyProtection="1">
      <alignment horizontal="center" vertical="center"/>
      <protection locked="0"/>
    </xf>
    <xf numFmtId="49" fontId="19" fillId="2" borderId="29" xfId="2" applyNumberFormat="1" applyFont="1" applyFill="1" applyBorder="1" applyAlignment="1" applyProtection="1">
      <alignment horizontal="center" vertical="center"/>
      <protection locked="0"/>
    </xf>
    <xf numFmtId="49" fontId="19" fillId="2" borderId="37" xfId="2" applyNumberFormat="1" applyFont="1" applyFill="1" applyBorder="1" applyAlignment="1" applyProtection="1">
      <alignment horizontal="center" vertical="center"/>
      <protection locked="0"/>
    </xf>
    <xf numFmtId="49" fontId="19" fillId="2" borderId="17"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38" fontId="19" fillId="2" borderId="6" xfId="0" applyNumberFormat="1" applyFont="1" applyFill="1" applyBorder="1" applyAlignment="1" applyProtection="1">
      <alignment horizontal="left" vertical="center"/>
      <protection locked="0"/>
    </xf>
    <xf numFmtId="14"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left" vertical="center"/>
      <protection locked="0"/>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182" fontId="19" fillId="2" borderId="0" xfId="0" applyNumberFormat="1" applyFont="1" applyFill="1" applyAlignment="1" applyProtection="1">
      <alignment horizontal="left" vertical="center"/>
      <protection locked="0"/>
    </xf>
    <xf numFmtId="38" fontId="19" fillId="2" borderId="38"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1" xfId="1" applyNumberFormat="1" applyFont="1" applyFill="1" applyBorder="1" applyAlignment="1" applyProtection="1">
      <alignment horizontal="right" vertical="center"/>
      <protection locked="0"/>
    </xf>
    <xf numFmtId="0" fontId="19" fillId="2" borderId="0" xfId="0" applyFont="1" applyFill="1" applyAlignment="1" applyProtection="1">
      <alignment horizontal="left" vertical="center"/>
      <protection locked="0"/>
    </xf>
    <xf numFmtId="185"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178" fontId="19" fillId="2" borderId="0" xfId="0" applyNumberFormat="1" applyFont="1" applyFill="1" applyAlignment="1" applyProtection="1">
      <alignment horizontal="left" vertical="center"/>
      <protection locked="0"/>
    </xf>
    <xf numFmtId="49" fontId="19" fillId="2" borderId="22"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49" fontId="19" fillId="2" borderId="12" xfId="2" applyNumberFormat="1" applyFont="1" applyFill="1" applyBorder="1" applyAlignment="1" applyProtection="1">
      <alignment horizontal="center"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38" fontId="19" fillId="2" borderId="12"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49" fontId="19" fillId="2" borderId="38"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38" fontId="19" fillId="2" borderId="9" xfId="0"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38" fontId="19" fillId="2" borderId="38"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38" fontId="19" fillId="2" borderId="1" xfId="1" applyNumberFormat="1" applyFont="1" applyFill="1" applyBorder="1" applyAlignment="1" applyProtection="1">
      <alignment horizontal="right" vertical="center"/>
      <protection locked="0"/>
    </xf>
    <xf numFmtId="38" fontId="19" fillId="2" borderId="2" xfId="1" applyNumberFormat="1" applyFont="1" applyFill="1" applyBorder="1" applyAlignment="1" applyProtection="1">
      <alignment horizontal="right" vertical="center"/>
      <protection locked="0"/>
    </xf>
    <xf numFmtId="49" fontId="19" fillId="2" borderId="41" xfId="0" applyNumberFormat="1" applyFont="1" applyFill="1" applyBorder="1" applyAlignment="1" applyProtection="1">
      <alignment horizontal="left" vertical="center" wrapText="1"/>
      <protection locked="0"/>
    </xf>
    <xf numFmtId="49" fontId="19" fillId="2" borderId="16" xfId="0" applyNumberFormat="1" applyFont="1" applyFill="1" applyBorder="1" applyAlignment="1" applyProtection="1">
      <alignment horizontal="left" vertical="center" wrapText="1"/>
      <protection locked="0"/>
    </xf>
    <xf numFmtId="49" fontId="19" fillId="2" borderId="44" xfId="0" applyNumberFormat="1" applyFont="1" applyFill="1" applyBorder="1" applyAlignment="1" applyProtection="1">
      <alignment horizontal="left" vertical="center" wrapText="1"/>
      <protection locked="0"/>
    </xf>
    <xf numFmtId="49" fontId="19" fillId="2" borderId="54" xfId="0" applyNumberFormat="1" applyFont="1" applyFill="1" applyBorder="1" applyAlignment="1" applyProtection="1">
      <alignment horizontal="left" vertical="center" wrapText="1"/>
      <protection locked="0"/>
    </xf>
    <xf numFmtId="49" fontId="19" fillId="2" borderId="0" xfId="0" applyNumberFormat="1" applyFont="1" applyFill="1" applyAlignment="1" applyProtection="1">
      <alignment horizontal="left" vertical="center" wrapText="1"/>
      <protection locked="0"/>
    </xf>
    <xf numFmtId="49" fontId="19" fillId="2" borderId="55" xfId="0" applyNumberFormat="1" applyFont="1" applyFill="1" applyBorder="1" applyAlignment="1" applyProtection="1">
      <alignment horizontal="left" vertical="center" wrapText="1"/>
      <protection locked="0"/>
    </xf>
    <xf numFmtId="49" fontId="19" fillId="2" borderId="56" xfId="0" applyNumberFormat="1" applyFont="1" applyFill="1" applyBorder="1" applyAlignment="1" applyProtection="1">
      <alignment horizontal="left" vertical="center" wrapText="1"/>
      <protection locked="0"/>
    </xf>
    <xf numFmtId="49" fontId="19" fillId="2" borderId="13" xfId="0" applyNumberFormat="1" applyFont="1" applyFill="1" applyBorder="1" applyAlignment="1" applyProtection="1">
      <alignment horizontal="left" vertical="center" wrapText="1"/>
      <protection locked="0"/>
    </xf>
    <xf numFmtId="49" fontId="19" fillId="2" borderId="57" xfId="0" applyNumberFormat="1" applyFont="1" applyFill="1" applyBorder="1" applyAlignment="1" applyProtection="1">
      <alignment horizontal="left" vertical="center" wrapText="1"/>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0" fontId="7" fillId="0" borderId="0" xfId="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49" fontId="4" fillId="0" borderId="0" xfId="1"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1"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183" fontId="4" fillId="0" borderId="0" xfId="1" applyNumberFormat="1" applyFont="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1"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1"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21" fillId="0" borderId="0" xfId="0" applyFont="1" applyAlignment="1" applyProtection="1">
      <alignment vertical="top"/>
    </xf>
    <xf numFmtId="0" fontId="17" fillId="0" borderId="21" xfId="0" applyFont="1" applyBorder="1" applyAlignment="1" applyProtection="1">
      <alignment vertical="top"/>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9" xfId="0" applyFont="1" applyBorder="1" applyProtection="1">
      <alignment vertical="center"/>
    </xf>
    <xf numFmtId="0" fontId="22"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1" xfId="2" applyFont="1" applyBorder="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181" fontId="4" fillId="0" borderId="0" xfId="0"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7" fillId="0" borderId="0" xfId="0" applyNumberFormat="1" applyFont="1" applyAlignment="1" applyProtection="1">
      <alignment horizontal="right" vertical="top"/>
    </xf>
    <xf numFmtId="0" fontId="17" fillId="0" borderId="0" xfId="0" applyFont="1" applyAlignment="1" applyProtection="1">
      <alignmen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17" fillId="0" borderId="0" xfId="2" applyFont="1" applyAlignment="1" applyProtection="1">
      <alignment horizontal="left" vertical="center" wrapText="1"/>
    </xf>
    <xf numFmtId="0" fontId="4" fillId="0" borderId="20"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5" xfId="2" applyFont="1" applyBorder="1" applyAlignment="1" applyProtection="1">
      <alignment horizontal="center" vertical="center"/>
    </xf>
    <xf numFmtId="0" fontId="4" fillId="0" borderId="16" xfId="2" applyFont="1" applyBorder="1" applyAlignment="1" applyProtection="1">
      <alignment horizontal="center" vertical="center"/>
    </xf>
    <xf numFmtId="0" fontId="4" fillId="0" borderId="18" xfId="2" applyFont="1" applyBorder="1" applyAlignment="1" applyProtection="1">
      <alignment horizontal="center" vertical="center"/>
    </xf>
    <xf numFmtId="49" fontId="4" fillId="0" borderId="20"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8" xfId="0" applyFont="1" applyBorder="1" applyAlignment="1" applyProtection="1">
      <alignment horizontal="center" vertical="center"/>
    </xf>
    <xf numFmtId="180" fontId="4" fillId="0" borderId="21" xfId="0" applyNumberFormat="1" applyFont="1" applyBorder="1" applyProtection="1">
      <alignment vertical="center"/>
    </xf>
    <xf numFmtId="0" fontId="4" fillId="0" borderId="2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4" fillId="3" borderId="22"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0" borderId="12"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0" fontId="4" fillId="3" borderId="12"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38" fontId="4" fillId="0" borderId="39" xfId="0" applyNumberFormat="1" applyFont="1" applyBorder="1" applyAlignment="1" applyProtection="1">
      <alignment horizontal="right" vertical="center"/>
    </xf>
    <xf numFmtId="38" fontId="4" fillId="0" borderId="23" xfId="0" applyNumberFormat="1" applyFont="1" applyBorder="1" applyAlignment="1" applyProtection="1">
      <alignment horizontal="right" vertical="center"/>
    </xf>
    <xf numFmtId="0" fontId="18" fillId="0" borderId="21" xfId="0" applyFont="1" applyBorder="1" applyProtection="1">
      <alignment vertical="center"/>
    </xf>
    <xf numFmtId="0" fontId="4" fillId="0" borderId="36" xfId="0" applyFont="1" applyBorder="1" applyAlignment="1" applyProtection="1">
      <alignment horizontal="left" vertical="center"/>
    </xf>
    <xf numFmtId="0" fontId="4" fillId="0" borderId="29" xfId="0" applyFont="1" applyBorder="1" applyAlignment="1" applyProtection="1">
      <alignment horizontal="left" vertical="center"/>
    </xf>
    <xf numFmtId="0" fontId="4" fillId="0" borderId="37" xfId="0" applyFont="1" applyBorder="1" applyAlignment="1" applyProtection="1">
      <alignment horizontal="left" vertical="center"/>
    </xf>
    <xf numFmtId="0" fontId="18" fillId="0" borderId="7" xfId="0" applyFont="1" applyBorder="1" applyProtection="1">
      <alignment vertical="center"/>
    </xf>
    <xf numFmtId="0" fontId="4" fillId="0" borderId="17" xfId="0" applyFont="1" applyBorder="1" applyAlignment="1" applyProtection="1">
      <alignment horizontal="left" vertical="top"/>
    </xf>
    <xf numFmtId="0" fontId="4" fillId="0" borderId="13" xfId="0" applyFont="1" applyBorder="1" applyAlignment="1" applyProtection="1">
      <alignment horizontal="left" vertical="top"/>
    </xf>
    <xf numFmtId="0" fontId="4" fillId="0" borderId="14" xfId="0" applyFont="1" applyBorder="1" applyAlignment="1" applyProtection="1">
      <alignment horizontal="left" vertical="top"/>
    </xf>
    <xf numFmtId="0" fontId="18" fillId="0" borderId="14" xfId="0" applyFont="1" applyBorder="1" applyProtection="1">
      <alignment vertical="center"/>
    </xf>
    <xf numFmtId="0" fontId="4" fillId="0" borderId="0" xfId="0" applyFont="1" applyAlignment="1" applyProtection="1">
      <alignment horizontal="left" vertical="top"/>
    </xf>
    <xf numFmtId="182" fontId="4" fillId="0" borderId="0" xfId="1" applyNumberFormat="1" applyFont="1" applyProtection="1">
      <alignment vertical="center"/>
    </xf>
    <xf numFmtId="178" fontId="4" fillId="0" borderId="21" xfId="1" applyNumberFormat="1" applyFont="1" applyBorder="1" applyAlignment="1" applyProtection="1">
      <alignment horizontal="right" vertical="center"/>
    </xf>
    <xf numFmtId="177" fontId="15" fillId="0" borderId="0" xfId="0" applyNumberFormat="1" applyFont="1" applyAlignment="1" applyProtection="1">
      <alignment horizontal="right" vertical="top"/>
    </xf>
    <xf numFmtId="177" fontId="17"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0" fontId="4" fillId="0" borderId="0" xfId="0" applyFont="1" applyAlignment="1" applyProtection="1">
      <alignment horizontal="left" vertical="center"/>
    </xf>
    <xf numFmtId="178" fontId="4" fillId="0" borderId="0" xfId="1" applyNumberFormat="1" applyFont="1" applyProtection="1">
      <alignment vertical="center"/>
    </xf>
    <xf numFmtId="182" fontId="15" fillId="0" borderId="0" xfId="0" applyNumberFormat="1" applyFont="1" applyAlignment="1" applyProtection="1">
      <alignment horizontal="right" vertical="top"/>
    </xf>
    <xf numFmtId="178" fontId="4" fillId="0" borderId="22"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12"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7" xfId="1" applyNumberFormat="1" applyFont="1" applyBorder="1" applyAlignment="1" applyProtection="1">
      <alignment horizontal="left" vertical="center"/>
    </xf>
    <xf numFmtId="182" fontId="4" fillId="0" borderId="12" xfId="1" applyNumberFormat="1" applyFont="1" applyBorder="1" applyAlignment="1" applyProtection="1">
      <alignment horizontal="left" vertical="center"/>
    </xf>
    <xf numFmtId="182" fontId="4" fillId="0" borderId="6" xfId="1" applyNumberFormat="1" applyFont="1" applyBorder="1" applyAlignment="1" applyProtection="1">
      <alignment horizontal="left" vertical="center"/>
    </xf>
    <xf numFmtId="182" fontId="4" fillId="0" borderId="7" xfId="1" applyNumberFormat="1" applyFont="1" applyBorder="1" applyAlignment="1" applyProtection="1">
      <alignment horizontal="left" vertical="center"/>
    </xf>
    <xf numFmtId="38" fontId="19" fillId="0" borderId="12" xfId="1" applyNumberFormat="1" applyFont="1" applyBorder="1" applyAlignment="1" applyProtection="1">
      <alignment horizontal="right" vertical="center"/>
    </xf>
    <xf numFmtId="182" fontId="19" fillId="0" borderId="6" xfId="1" applyNumberFormat="1" applyFont="1" applyBorder="1" applyAlignment="1" applyProtection="1">
      <alignment horizontal="right" vertical="center"/>
    </xf>
    <xf numFmtId="182" fontId="19" fillId="0" borderId="7" xfId="1" applyNumberFormat="1" applyFont="1" applyBorder="1" applyAlignment="1" applyProtection="1">
      <alignment horizontal="right" vertical="center"/>
    </xf>
    <xf numFmtId="178" fontId="19" fillId="0" borderId="38"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0" fontId="15" fillId="0" borderId="0" xfId="0" applyFont="1" applyAlignment="1" applyProtection="1">
      <alignment horizontal="left" vertical="top"/>
    </xf>
    <xf numFmtId="178" fontId="4" fillId="0" borderId="0" xfId="1" applyNumberFormat="1" applyFont="1" applyAlignment="1" applyProtection="1">
      <alignment vertical="top"/>
    </xf>
    <xf numFmtId="0" fontId="17" fillId="0" borderId="0" xfId="0" applyFont="1" applyAlignment="1" applyProtection="1">
      <alignment horizontal="left" vertical="top" wrapText="1"/>
    </xf>
    <xf numFmtId="0" fontId="4" fillId="0" borderId="20"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178" fontId="4" fillId="0" borderId="20" xfId="1" applyNumberFormat="1" applyFont="1" applyBorder="1" applyAlignment="1" applyProtection="1">
      <alignment horizontal="center" vertical="center"/>
    </xf>
    <xf numFmtId="178" fontId="4" fillId="0" borderId="1"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0" fontId="4" fillId="0" borderId="22"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12" xfId="2" applyFont="1" applyBorder="1" applyProtection="1">
      <alignment vertical="center"/>
    </xf>
    <xf numFmtId="0" fontId="4" fillId="0" borderId="6" xfId="2" applyFont="1" applyBorder="1" applyProtection="1">
      <alignment vertical="center"/>
    </xf>
    <xf numFmtId="0" fontId="4" fillId="0" borderId="7" xfId="2" applyFont="1" applyBorder="1" applyProtection="1">
      <alignment vertical="center"/>
    </xf>
    <xf numFmtId="0" fontId="4" fillId="0" borderId="32" xfId="2" applyFont="1" applyBorder="1" applyProtection="1">
      <alignment vertical="center"/>
    </xf>
    <xf numFmtId="0" fontId="4" fillId="0" borderId="27" xfId="2" applyFont="1" applyBorder="1" applyProtection="1">
      <alignment vertical="center"/>
    </xf>
    <xf numFmtId="0" fontId="4" fillId="0" borderId="28" xfId="2" applyFont="1" applyBorder="1" applyProtection="1">
      <alignment vertical="center"/>
    </xf>
    <xf numFmtId="180" fontId="4" fillId="0" borderId="24" xfId="0" applyNumberFormat="1" applyFont="1" applyBorder="1" applyProtection="1">
      <alignment vertical="center"/>
    </xf>
    <xf numFmtId="180" fontId="4" fillId="0" borderId="25" xfId="0" applyNumberFormat="1" applyFont="1" applyBorder="1" applyProtection="1">
      <alignment vertical="center"/>
    </xf>
    <xf numFmtId="180" fontId="4" fillId="0" borderId="26" xfId="0" applyNumberFormat="1" applyFont="1" applyBorder="1" applyProtection="1">
      <alignment vertical="center"/>
    </xf>
    <xf numFmtId="38" fontId="19" fillId="0" borderId="24" xfId="1" applyNumberFormat="1" applyFont="1" applyBorder="1" applyAlignment="1" applyProtection="1">
      <alignment horizontal="right" vertical="center"/>
    </xf>
    <xf numFmtId="178" fontId="19" fillId="0" borderId="25" xfId="1" applyNumberFormat="1" applyFont="1" applyBorder="1" applyAlignment="1" applyProtection="1">
      <alignment horizontal="right" vertical="center"/>
    </xf>
    <xf numFmtId="178" fontId="19" fillId="0" borderId="26" xfId="1" applyNumberFormat="1" applyFont="1" applyBorder="1" applyAlignment="1" applyProtection="1">
      <alignment horizontal="right" vertical="center"/>
    </xf>
    <xf numFmtId="178" fontId="4" fillId="0" borderId="15" xfId="1" applyNumberFormat="1" applyFont="1" applyBorder="1" applyAlignment="1" applyProtection="1">
      <alignment horizontal="left" vertical="center"/>
    </xf>
    <xf numFmtId="178" fontId="4" fillId="0" borderId="16" xfId="1" applyNumberFormat="1" applyFont="1" applyBorder="1" applyAlignment="1" applyProtection="1">
      <alignment horizontal="left" vertical="center"/>
    </xf>
    <xf numFmtId="178" fontId="4" fillId="0" borderId="18" xfId="1" applyNumberFormat="1" applyFont="1" applyBorder="1" applyAlignment="1" applyProtection="1">
      <alignment horizontal="left" vertical="center"/>
    </xf>
    <xf numFmtId="178" fontId="4" fillId="0" borderId="36" xfId="1" applyNumberFormat="1" applyFont="1" applyBorder="1" applyAlignment="1" applyProtection="1">
      <alignment horizontal="left" vertical="center"/>
    </xf>
    <xf numFmtId="178" fontId="4" fillId="0" borderId="29" xfId="1" applyNumberFormat="1" applyFont="1" applyBorder="1" applyAlignment="1" applyProtection="1">
      <alignment horizontal="left" vertical="center"/>
    </xf>
    <xf numFmtId="178" fontId="4" fillId="0" borderId="37" xfId="1" applyNumberFormat="1" applyFont="1" applyBorder="1" applyAlignment="1" applyProtection="1">
      <alignment horizontal="left" vertical="center"/>
    </xf>
    <xf numFmtId="178" fontId="4" fillId="0" borderId="24" xfId="1" quotePrefix="1" applyNumberFormat="1" applyFont="1" applyBorder="1" applyAlignment="1" applyProtection="1">
      <alignment horizontal="left" vertical="center"/>
    </xf>
    <xf numFmtId="178" fontId="4" fillId="0" borderId="25" xfId="1" quotePrefix="1" applyNumberFormat="1" applyFont="1" applyBorder="1" applyAlignment="1" applyProtection="1">
      <alignment horizontal="left" vertical="center"/>
    </xf>
    <xf numFmtId="178" fontId="4" fillId="0" borderId="26" xfId="1" quotePrefix="1" applyNumberFormat="1" applyFont="1" applyBorder="1" applyAlignment="1" applyProtection="1">
      <alignment horizontal="left" vertical="center"/>
    </xf>
    <xf numFmtId="186" fontId="19" fillId="0" borderId="24" xfId="1" applyNumberFormat="1" applyFont="1" applyBorder="1" applyAlignment="1" applyProtection="1">
      <alignment horizontal="right" vertical="center"/>
    </xf>
    <xf numFmtId="184" fontId="19" fillId="0" borderId="25" xfId="1" applyNumberFormat="1" applyFont="1" applyBorder="1" applyAlignment="1" applyProtection="1">
      <alignment horizontal="right" vertical="center"/>
    </xf>
    <xf numFmtId="184" fontId="19" fillId="0" borderId="26" xfId="1" applyNumberFormat="1" applyFont="1" applyBorder="1" applyAlignment="1" applyProtection="1">
      <alignment horizontal="right" vertical="center"/>
    </xf>
    <xf numFmtId="0" fontId="13" fillId="0" borderId="14" xfId="0" applyFont="1" applyBorder="1" applyAlignment="1" applyProtection="1">
      <alignment vertical="top"/>
    </xf>
    <xf numFmtId="0" fontId="17" fillId="0" borderId="13" xfId="0" applyFont="1" applyBorder="1" applyAlignment="1" applyProtection="1">
      <alignment horizontal="left" vertical="center" wrapText="1"/>
    </xf>
    <xf numFmtId="0" fontId="4" fillId="0" borderId="20" xfId="1" applyFont="1" applyBorder="1" applyAlignment="1" applyProtection="1">
      <alignment horizontal="center" vertical="center"/>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177" fontId="4" fillId="0" borderId="15" xfId="0" applyNumberFormat="1" applyFont="1" applyBorder="1" applyAlignment="1" applyProtection="1">
      <alignment horizontal="center" vertical="center" wrapText="1"/>
    </xf>
    <xf numFmtId="177" fontId="4" fillId="0" borderId="16" xfId="0" applyNumberFormat="1" applyFont="1" applyBorder="1" applyAlignment="1" applyProtection="1">
      <alignment horizontal="center" vertical="center" wrapText="1"/>
    </xf>
    <xf numFmtId="177" fontId="4" fillId="0" borderId="18" xfId="0" applyNumberFormat="1" applyFont="1" applyBorder="1" applyAlignment="1" applyProtection="1">
      <alignment horizontal="center" vertical="center" wrapText="1"/>
    </xf>
    <xf numFmtId="178" fontId="4" fillId="0" borderId="23" xfId="1" applyNumberFormat="1" applyFont="1" applyBorder="1" applyProtection="1">
      <alignment vertical="center"/>
    </xf>
    <xf numFmtId="178" fontId="4" fillId="0" borderId="4" xfId="1" applyNumberFormat="1" applyFont="1" applyBorder="1" applyProtection="1">
      <alignment vertical="center"/>
    </xf>
    <xf numFmtId="178" fontId="4" fillId="0" borderId="18" xfId="1" applyNumberFormat="1" applyFont="1" applyBorder="1" applyProtection="1">
      <alignment vertical="center"/>
    </xf>
    <xf numFmtId="177" fontId="4" fillId="0" borderId="19" xfId="0" applyNumberFormat="1" applyFont="1" applyBorder="1" applyAlignment="1" applyProtection="1">
      <alignment horizontal="center" vertical="center" wrapText="1"/>
    </xf>
    <xf numFmtId="177" fontId="4" fillId="0" borderId="0" xfId="0" applyNumberFormat="1" applyFont="1" applyAlignment="1" applyProtection="1">
      <alignment horizontal="center" vertical="center" wrapText="1"/>
    </xf>
    <xf numFmtId="177" fontId="4" fillId="0" borderId="21" xfId="0" applyNumberFormat="1" applyFont="1" applyBorder="1" applyAlignment="1" applyProtection="1">
      <alignment horizontal="center" vertical="center" wrapText="1"/>
    </xf>
    <xf numFmtId="178" fontId="4" fillId="0" borderId="13" xfId="1" applyNumberFormat="1" applyFont="1" applyBorder="1" applyProtection="1">
      <alignment vertical="center"/>
    </xf>
    <xf numFmtId="178" fontId="4" fillId="0" borderId="37" xfId="1" applyNumberFormat="1" applyFont="1" applyBorder="1" applyProtection="1">
      <alignment vertical="center"/>
    </xf>
    <xf numFmtId="14" fontId="4" fillId="0" borderId="0" xfId="1" applyNumberFormat="1" applyFont="1" applyProtection="1">
      <alignment vertical="center"/>
    </xf>
    <xf numFmtId="178" fontId="4" fillId="0" borderId="11" xfId="1" applyNumberFormat="1" applyFont="1" applyBorder="1" applyProtection="1">
      <alignment vertical="center"/>
    </xf>
    <xf numFmtId="177" fontId="4" fillId="0" borderId="17" xfId="0" applyNumberFormat="1" applyFont="1" applyBorder="1" applyAlignment="1" applyProtection="1">
      <alignment horizontal="center" vertical="center" wrapText="1"/>
    </xf>
    <xf numFmtId="177" fontId="4" fillId="0" borderId="13" xfId="0" applyNumberFormat="1" applyFont="1" applyBorder="1" applyAlignment="1" applyProtection="1">
      <alignment horizontal="center" vertical="center" wrapText="1"/>
    </xf>
    <xf numFmtId="177" fontId="4" fillId="0" borderId="14" xfId="0" applyNumberFormat="1" applyFont="1" applyBorder="1" applyAlignment="1" applyProtection="1">
      <alignment horizontal="center" vertical="center" wrapText="1"/>
    </xf>
    <xf numFmtId="0" fontId="15" fillId="0" borderId="0" xfId="2" applyFont="1" applyAlignment="1" applyProtection="1">
      <alignment vertical="top"/>
    </xf>
    <xf numFmtId="0" fontId="15" fillId="0" borderId="0" xfId="2" applyFont="1" applyProtection="1">
      <alignment vertical="center"/>
    </xf>
    <xf numFmtId="0" fontId="4" fillId="0" borderId="22" xfId="1" applyFont="1" applyBorder="1" applyAlignment="1" applyProtection="1">
      <alignment horizontal="left" vertical="center"/>
    </xf>
    <xf numFmtId="0" fontId="4" fillId="0" borderId="3" xfId="1" applyFont="1" applyBorder="1" applyAlignment="1" applyProtection="1">
      <alignment horizontal="left" vertical="center"/>
    </xf>
    <xf numFmtId="0" fontId="4" fillId="0" borderId="4" xfId="1" applyFont="1" applyBorder="1" applyAlignment="1" applyProtection="1">
      <alignment horizontal="left" vertical="center"/>
    </xf>
    <xf numFmtId="178" fontId="4" fillId="0" borderId="19" xfId="1" applyNumberFormat="1" applyFont="1" applyBorder="1" applyAlignment="1" applyProtection="1">
      <alignment horizontal="left" vertical="center"/>
    </xf>
    <xf numFmtId="178" fontId="4" fillId="0" borderId="0" xfId="1" applyNumberFormat="1" applyFont="1" applyAlignment="1" applyProtection="1">
      <alignment horizontal="left" vertical="center"/>
    </xf>
    <xf numFmtId="178" fontId="4" fillId="0" borderId="21" xfId="1" applyNumberFormat="1" applyFont="1" applyBorder="1" applyAlignment="1" applyProtection="1">
      <alignment horizontal="left" vertical="center"/>
    </xf>
    <xf numFmtId="0" fontId="4" fillId="0" borderId="36" xfId="2" applyFont="1" applyBorder="1" applyAlignment="1" applyProtection="1">
      <alignment horizontal="left" vertical="center"/>
    </xf>
    <xf numFmtId="0" fontId="4" fillId="0" borderId="29" xfId="2" applyFont="1" applyBorder="1" applyAlignment="1" applyProtection="1">
      <alignment horizontal="left" vertical="center"/>
    </xf>
    <xf numFmtId="0" fontId="4" fillId="0" borderId="37" xfId="2" applyFont="1" applyBorder="1" applyAlignment="1" applyProtection="1">
      <alignment horizontal="left" vertical="center"/>
    </xf>
    <xf numFmtId="0" fontId="4" fillId="0" borderId="24" xfId="1" applyFont="1" applyBorder="1" applyAlignment="1" applyProtection="1">
      <alignment horizontal="left" vertical="center"/>
    </xf>
    <xf numFmtId="0" fontId="4" fillId="0" borderId="25" xfId="1" applyFont="1" applyBorder="1" applyAlignment="1" applyProtection="1">
      <alignment horizontal="left" vertical="center"/>
    </xf>
    <xf numFmtId="0" fontId="4" fillId="0" borderId="26" xfId="1" applyFont="1" applyBorder="1" applyAlignment="1" applyProtection="1">
      <alignment horizontal="left" vertical="center"/>
    </xf>
    <xf numFmtId="0" fontId="15" fillId="0" borderId="13" xfId="0" applyFont="1" applyBorder="1" applyAlignment="1" applyProtection="1">
      <alignment vertical="center" wrapText="1"/>
    </xf>
    <xf numFmtId="0" fontId="4" fillId="0" borderId="20" xfId="2" applyFont="1" applyBorder="1" applyAlignment="1" applyProtection="1">
      <alignment vertical="center" wrapText="1"/>
    </xf>
    <xf numFmtId="0" fontId="4" fillId="0" borderId="1" xfId="2" applyFont="1" applyBorder="1" applyAlignment="1" applyProtection="1">
      <alignment vertical="center" wrapText="1"/>
    </xf>
    <xf numFmtId="0" fontId="4" fillId="0" borderId="42" xfId="2" applyFont="1" applyBorder="1" applyAlignment="1" applyProtection="1">
      <alignment horizontal="center" vertical="center" wrapText="1"/>
    </xf>
    <xf numFmtId="0" fontId="4" fillId="0" borderId="43" xfId="2" applyFont="1" applyBorder="1" applyAlignment="1" applyProtection="1">
      <alignment horizontal="center" vertical="center" wrapText="1"/>
    </xf>
    <xf numFmtId="0" fontId="4" fillId="0" borderId="1" xfId="2" applyFont="1" applyBorder="1" applyAlignment="1" applyProtection="1">
      <alignment horizontal="left" vertical="center" wrapText="1"/>
    </xf>
    <xf numFmtId="0" fontId="4" fillId="0" borderId="49" xfId="2" applyFont="1" applyBorder="1" applyAlignment="1" applyProtection="1">
      <alignment horizontal="center" vertical="center" wrapText="1"/>
    </xf>
    <xf numFmtId="0" fontId="19" fillId="0" borderId="16" xfId="0" applyFont="1" applyBorder="1" applyAlignment="1" applyProtection="1">
      <alignment horizontal="left" vertical="center" wrapText="1"/>
    </xf>
    <xf numFmtId="0" fontId="19" fillId="0" borderId="44" xfId="0" applyFont="1" applyBorder="1" applyAlignment="1" applyProtection="1">
      <alignment horizontal="left" vertical="center" wrapText="1"/>
    </xf>
    <xf numFmtId="0" fontId="19" fillId="0" borderId="16" xfId="0" applyFont="1" applyBorder="1" applyAlignment="1" applyProtection="1">
      <alignment horizontal="center" vertical="center" wrapText="1"/>
    </xf>
    <xf numFmtId="0" fontId="19" fillId="0" borderId="41" xfId="0" applyFont="1" applyBorder="1" applyAlignment="1" applyProtection="1">
      <alignment horizontal="center" vertical="center" wrapText="1"/>
    </xf>
    <xf numFmtId="0" fontId="19" fillId="0" borderId="18" xfId="0" applyFont="1" applyBorder="1" applyAlignment="1" applyProtection="1">
      <alignment horizontal="center" vertical="center" wrapText="1"/>
    </xf>
    <xf numFmtId="0" fontId="4" fillId="4" borderId="0" xfId="2" applyFont="1" applyFill="1" applyAlignment="1" applyProtection="1">
      <alignment horizontal="center" vertical="center" wrapText="1"/>
    </xf>
    <xf numFmtId="0" fontId="4" fillId="0" borderId="34" xfId="0" applyFont="1" applyBorder="1" applyAlignment="1" applyProtection="1">
      <alignment horizontal="center" vertical="top" textRotation="255" wrapText="1"/>
    </xf>
    <xf numFmtId="0" fontId="4" fillId="0" borderId="15" xfId="0" applyFont="1" applyBorder="1" applyAlignment="1" applyProtection="1">
      <alignment horizontal="left" vertical="top" wrapText="1"/>
    </xf>
    <xf numFmtId="0" fontId="4" fillId="0" borderId="16" xfId="0" applyFont="1" applyBorder="1" applyAlignment="1" applyProtection="1">
      <alignment horizontal="left" vertical="top" wrapText="1"/>
    </xf>
    <xf numFmtId="0" fontId="4" fillId="0" borderId="40" xfId="2" applyFont="1" applyBorder="1" applyAlignment="1" applyProtection="1">
      <alignment horizontal="center" vertical="center" wrapText="1"/>
    </xf>
    <xf numFmtId="0" fontId="4" fillId="0" borderId="30" xfId="2" applyFont="1" applyBorder="1" applyAlignment="1" applyProtection="1">
      <alignment horizontal="left" vertical="center" wrapText="1"/>
    </xf>
    <xf numFmtId="0" fontId="4" fillId="0" borderId="3" xfId="2" applyFont="1" applyBorder="1" applyAlignment="1" applyProtection="1">
      <alignment horizontal="left" vertical="center" wrapText="1"/>
    </xf>
    <xf numFmtId="0" fontId="4" fillId="0" borderId="35" xfId="0" applyFont="1" applyBorder="1" applyProtection="1">
      <alignment vertical="center"/>
    </xf>
    <xf numFmtId="0" fontId="4" fillId="4" borderId="0" xfId="2" applyFont="1" applyFill="1" applyProtection="1">
      <alignment vertical="center"/>
    </xf>
    <xf numFmtId="183" fontId="4" fillId="0" borderId="0" xfId="2" applyNumberFormat="1" applyFont="1" applyProtection="1">
      <alignment vertical="center"/>
    </xf>
    <xf numFmtId="0" fontId="4" fillId="0" borderId="35" xfId="0" applyFont="1" applyBorder="1" applyAlignment="1" applyProtection="1">
      <alignment horizontal="center" vertical="top" textRotation="255" wrapText="1"/>
    </xf>
    <xf numFmtId="0" fontId="4" fillId="0" borderId="19" xfId="0" applyFont="1" applyBorder="1" applyAlignment="1" applyProtection="1">
      <alignment horizontal="left" vertical="top" wrapText="1"/>
    </xf>
    <xf numFmtId="0" fontId="4" fillId="0" borderId="0" xfId="0" applyFont="1" applyAlignment="1" applyProtection="1">
      <alignment horizontal="left" vertical="top" wrapText="1"/>
    </xf>
    <xf numFmtId="0" fontId="4" fillId="0" borderId="31" xfId="2" applyFont="1" applyBorder="1" applyAlignment="1" applyProtection="1">
      <alignment horizontal="center" vertical="center" wrapText="1"/>
    </xf>
    <xf numFmtId="0" fontId="4" fillId="0" borderId="5" xfId="2" applyFont="1" applyBorder="1" applyAlignment="1" applyProtection="1">
      <alignment horizontal="left" vertical="center" wrapText="1"/>
    </xf>
    <xf numFmtId="0" fontId="4" fillId="0" borderId="6" xfId="2" applyFont="1" applyBorder="1" applyAlignment="1" applyProtection="1">
      <alignment horizontal="left" vertical="center" wrapText="1"/>
    </xf>
    <xf numFmtId="0" fontId="4" fillId="5" borderId="0" xfId="2" applyFont="1" applyFill="1" applyProtection="1">
      <alignment vertical="center"/>
    </xf>
    <xf numFmtId="0" fontId="4" fillId="0" borderId="17"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4" fillId="0" borderId="10" xfId="2" applyFont="1" applyBorder="1" applyAlignment="1" applyProtection="1">
      <alignment horizontal="center" vertical="center" wrapText="1"/>
    </xf>
    <xf numFmtId="0" fontId="4" fillId="0" borderId="8" xfId="2" applyFont="1" applyBorder="1" applyAlignment="1" applyProtection="1">
      <alignment horizontal="left" vertical="center" wrapText="1"/>
    </xf>
    <xf numFmtId="0" fontId="4" fillId="0" borderId="9" xfId="2" applyFont="1" applyBorder="1" applyAlignment="1" applyProtection="1">
      <alignment horizontal="left" vertical="center" wrapText="1"/>
    </xf>
    <xf numFmtId="0" fontId="4" fillId="0" borderId="21" xfId="1" applyFont="1" applyBorder="1" applyProtection="1">
      <alignment vertical="center"/>
    </xf>
    <xf numFmtId="0" fontId="4" fillId="0" borderId="6" xfId="2" applyFont="1" applyBorder="1" applyAlignment="1" applyProtection="1">
      <alignment horizontal="center" vertical="center" wrapText="1"/>
    </xf>
    <xf numFmtId="0" fontId="4" fillId="0" borderId="9" xfId="2" applyFont="1" applyBorder="1" applyAlignment="1" applyProtection="1">
      <alignment horizontal="center" vertical="center" wrapText="1"/>
    </xf>
    <xf numFmtId="0" fontId="4" fillId="0" borderId="3" xfId="2" applyFont="1" applyBorder="1" applyAlignment="1" applyProtection="1">
      <alignment horizontal="center" vertical="center" wrapText="1"/>
    </xf>
    <xf numFmtId="0" fontId="4" fillId="0" borderId="33" xfId="0" applyFont="1" applyBorder="1" applyAlignment="1" applyProtection="1">
      <alignment horizontal="center" vertical="top" textRotation="255" wrapText="1"/>
    </xf>
    <xf numFmtId="0" fontId="4" fillId="0" borderId="35" xfId="2" applyFont="1" applyBorder="1" applyAlignment="1" applyProtection="1">
      <alignment horizontal="center" vertical="top" textRotation="255" wrapText="1"/>
    </xf>
    <xf numFmtId="0" fontId="4" fillId="0" borderId="33" xfId="2" applyFont="1" applyBorder="1" applyAlignment="1" applyProtection="1">
      <alignment horizontal="center" vertical="top" textRotation="255" wrapText="1"/>
    </xf>
    <xf numFmtId="0" fontId="4" fillId="0" borderId="34" xfId="2" applyFont="1" applyBorder="1" applyAlignment="1" applyProtection="1">
      <alignment horizontal="center" vertical="top" textRotation="255" wrapText="1"/>
    </xf>
    <xf numFmtId="0" fontId="4" fillId="0" borderId="15" xfId="2" applyFont="1" applyBorder="1" applyAlignment="1" applyProtection="1">
      <alignment horizontal="left" vertical="top" wrapText="1"/>
    </xf>
    <xf numFmtId="0" fontId="4" fillId="0" borderId="16" xfId="2" applyFont="1" applyBorder="1" applyAlignment="1" applyProtection="1">
      <alignment horizontal="left" vertical="top" wrapText="1"/>
    </xf>
    <xf numFmtId="0" fontId="4" fillId="0" borderId="19" xfId="2" applyFont="1" applyBorder="1" applyAlignment="1" applyProtection="1">
      <alignment horizontal="left" vertical="top" wrapText="1"/>
    </xf>
    <xf numFmtId="0" fontId="4" fillId="0" borderId="0" xfId="2" applyFont="1" applyAlignment="1" applyProtection="1">
      <alignment horizontal="left" vertical="top" wrapText="1"/>
    </xf>
    <xf numFmtId="0" fontId="4" fillId="0" borderId="17" xfId="2" applyFont="1" applyBorder="1" applyAlignment="1" applyProtection="1">
      <alignment horizontal="left" vertical="top" wrapText="1"/>
    </xf>
    <xf numFmtId="0" fontId="4" fillId="0" borderId="13" xfId="2" applyFont="1" applyBorder="1" applyAlignment="1" applyProtection="1">
      <alignment horizontal="left" vertical="top" wrapText="1"/>
    </xf>
    <xf numFmtId="0" fontId="4" fillId="0" borderId="48" xfId="2" applyFont="1" applyBorder="1" applyAlignment="1" applyProtection="1">
      <alignment horizontal="center" vertical="center" wrapText="1"/>
    </xf>
    <xf numFmtId="0" fontId="4" fillId="0" borderId="47" xfId="2" applyFont="1" applyBorder="1" applyAlignment="1" applyProtection="1">
      <alignment horizontal="left" vertical="center" wrapText="1"/>
    </xf>
    <xf numFmtId="0" fontId="4" fillId="0" borderId="29" xfId="2" applyFont="1" applyBorder="1" applyAlignment="1" applyProtection="1">
      <alignment horizontal="left" vertical="center" wrapText="1"/>
    </xf>
    <xf numFmtId="0" fontId="4" fillId="0" borderId="19" xfId="2" applyFont="1" applyBorder="1" applyAlignment="1" applyProtection="1">
      <alignment horizontal="center" vertical="top" textRotation="255" wrapText="1"/>
    </xf>
    <xf numFmtId="0" fontId="4" fillId="0" borderId="23" xfId="2" applyFont="1" applyBorder="1" applyAlignment="1" applyProtection="1">
      <alignment horizontal="center" vertical="center" wrapText="1"/>
    </xf>
    <xf numFmtId="0" fontId="4" fillId="0" borderId="46" xfId="2" applyFont="1" applyBorder="1" applyAlignment="1" applyProtection="1">
      <alignment horizontal="left" vertical="center" wrapText="1"/>
    </xf>
    <xf numFmtId="0" fontId="4" fillId="0" borderId="23" xfId="2" applyFont="1" applyBorder="1" applyAlignment="1" applyProtection="1">
      <alignment horizontal="left" vertical="center" wrapText="1"/>
    </xf>
    <xf numFmtId="49" fontId="4" fillId="0" borderId="31" xfId="2" applyNumberFormat="1" applyFont="1" applyBorder="1" applyAlignment="1" applyProtection="1">
      <alignment horizontal="center" vertical="center" wrapText="1"/>
    </xf>
    <xf numFmtId="0" fontId="4" fillId="0" borderId="0" xfId="2" applyFont="1" applyAlignment="1" applyProtection="1">
      <alignment horizontal="left" vertical="center"/>
    </xf>
    <xf numFmtId="180" fontId="17" fillId="0" borderId="0" xfId="0" applyNumberFormat="1" applyFont="1" applyProtection="1">
      <alignment vertical="center"/>
    </xf>
    <xf numFmtId="180" fontId="17" fillId="0" borderId="13" xfId="0" applyNumberFormat="1" applyFont="1" applyBorder="1" applyAlignment="1" applyProtection="1">
      <alignment horizontal="left" vertical="center" wrapText="1"/>
    </xf>
    <xf numFmtId="49" fontId="4" fillId="0" borderId="59" xfId="2" applyNumberFormat="1" applyFont="1" applyBorder="1" applyAlignment="1" applyProtection="1">
      <alignment horizontal="left" vertical="center"/>
    </xf>
    <xf numFmtId="49" fontId="4" fillId="0" borderId="45" xfId="2" applyNumberFormat="1" applyFont="1" applyBorder="1" applyAlignment="1" applyProtection="1">
      <alignment horizontal="left" vertical="center"/>
    </xf>
    <xf numFmtId="49" fontId="4" fillId="0" borderId="42" xfId="2" applyNumberFormat="1" applyFont="1" applyBorder="1" applyProtection="1">
      <alignment vertical="center"/>
    </xf>
    <xf numFmtId="49" fontId="4" fillId="0" borderId="1" xfId="2" applyNumberFormat="1" applyFont="1" applyBorder="1" applyProtection="1">
      <alignment vertical="center"/>
    </xf>
    <xf numFmtId="49" fontId="4" fillId="0" borderId="43" xfId="2" applyNumberFormat="1" applyFont="1" applyBorder="1" applyProtection="1">
      <alignment vertical="center"/>
    </xf>
    <xf numFmtId="14" fontId="4" fillId="0" borderId="42" xfId="2" applyNumberFormat="1" applyFont="1" applyBorder="1" applyAlignment="1" applyProtection="1">
      <alignment vertical="center" wrapText="1"/>
    </xf>
    <xf numFmtId="14" fontId="4" fillId="0" borderId="1" xfId="2" applyNumberFormat="1" applyFont="1" applyBorder="1" applyAlignment="1" applyProtection="1">
      <alignment vertical="center" wrapText="1"/>
    </xf>
    <xf numFmtId="177" fontId="4" fillId="0" borderId="2" xfId="2" applyNumberFormat="1" applyFont="1" applyBorder="1" applyAlignment="1" applyProtection="1">
      <alignment vertical="center" wrapText="1"/>
    </xf>
    <xf numFmtId="49" fontId="4" fillId="0" borderId="0" xfId="0" applyNumberFormat="1" applyFont="1" applyAlignment="1" applyProtection="1">
      <alignment horizontal="left" vertical="top"/>
    </xf>
    <xf numFmtId="0" fontId="4" fillId="0" borderId="14" xfId="2" applyFont="1" applyBorder="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xf numFmtId="49" fontId="19" fillId="2" borderId="41" xfId="2" applyNumberFormat="1" applyFont="1" applyFill="1" applyBorder="1" applyAlignment="1" applyProtection="1">
      <alignment horizontal="center" vertical="center"/>
      <protection locked="0"/>
    </xf>
    <xf numFmtId="49" fontId="19" fillId="2" borderId="44" xfId="2" applyNumberFormat="1" applyFont="1" applyFill="1" applyBorder="1" applyAlignment="1" applyProtection="1">
      <alignment horizontal="center" vertical="center"/>
      <protection locked="0"/>
    </xf>
    <xf numFmtId="49" fontId="19" fillId="2" borderId="54" xfId="2" applyNumberFormat="1" applyFont="1" applyFill="1" applyBorder="1" applyAlignment="1" applyProtection="1">
      <alignment horizontal="center" vertical="center"/>
      <protection locked="0"/>
    </xf>
    <xf numFmtId="49" fontId="19" fillId="2" borderId="55" xfId="2" applyNumberFormat="1" applyFont="1" applyFill="1" applyBorder="1" applyAlignment="1" applyProtection="1">
      <alignment horizontal="center" vertical="center"/>
      <protection locked="0"/>
    </xf>
    <xf numFmtId="49" fontId="19" fillId="2" borderId="56" xfId="2" applyNumberFormat="1" applyFont="1" applyFill="1" applyBorder="1" applyAlignment="1" applyProtection="1">
      <alignment horizontal="center" vertical="center"/>
      <protection locked="0"/>
    </xf>
    <xf numFmtId="49" fontId="19" fillId="2" borderId="57" xfId="2" applyNumberFormat="1" applyFont="1" applyFill="1" applyBorder="1" applyAlignment="1" applyProtection="1">
      <alignment horizontal="center" vertical="center"/>
      <protection locked="0"/>
    </xf>
    <xf numFmtId="0" fontId="4" fillId="0" borderId="21" xfId="2" applyNumberFormat="1" applyFont="1" applyBorder="1" applyAlignment="1" applyProtection="1">
      <alignment vertical="center"/>
    </xf>
    <xf numFmtId="49" fontId="19" fillId="2" borderId="50" xfId="2" applyNumberFormat="1" applyFont="1" applyFill="1" applyBorder="1" applyAlignment="1" applyProtection="1">
      <alignment horizontal="center" vertical="center"/>
      <protection locked="0"/>
    </xf>
    <xf numFmtId="49" fontId="19" fillId="2" borderId="41" xfId="0" applyNumberFormat="1" applyFont="1" applyFill="1" applyBorder="1" applyAlignment="1" applyProtection="1">
      <alignment horizontal="center" vertical="center"/>
      <protection locked="0"/>
    </xf>
    <xf numFmtId="49" fontId="19" fillId="2" borderId="44" xfId="0" applyNumberFormat="1" applyFont="1" applyFill="1" applyBorder="1" applyAlignment="1" applyProtection="1">
      <alignment horizontal="center" vertical="center"/>
      <protection locked="0"/>
    </xf>
    <xf numFmtId="49" fontId="19" fillId="2" borderId="54" xfId="0" applyNumberFormat="1" applyFont="1" applyFill="1" applyBorder="1" applyAlignment="1" applyProtection="1">
      <alignment horizontal="center" vertical="center"/>
      <protection locked="0"/>
    </xf>
    <xf numFmtId="49" fontId="19" fillId="2" borderId="55" xfId="0" applyNumberFormat="1" applyFont="1" applyFill="1" applyBorder="1" applyAlignment="1" applyProtection="1">
      <alignment horizontal="center" vertical="center"/>
      <protection locked="0"/>
    </xf>
    <xf numFmtId="49" fontId="19" fillId="2" borderId="56" xfId="0" applyNumberFormat="1" applyFont="1" applyFill="1" applyBorder="1" applyAlignment="1" applyProtection="1">
      <alignment horizontal="center" vertical="center"/>
      <protection locked="0"/>
    </xf>
    <xf numFmtId="49" fontId="19" fillId="2" borderId="57" xfId="0" applyNumberFormat="1" applyFont="1" applyFill="1" applyBorder="1" applyAlignment="1" applyProtection="1">
      <alignment horizontal="center" vertical="center"/>
      <protection locked="0"/>
    </xf>
    <xf numFmtId="49" fontId="19" fillId="2" borderId="51" xfId="2" applyNumberFormat="1" applyFont="1" applyFill="1" applyBorder="1" applyAlignment="1" applyProtection="1">
      <alignment horizontal="center" vertical="center"/>
      <protection locked="0"/>
    </xf>
    <xf numFmtId="49" fontId="19" fillId="2" borderId="53" xfId="2" applyNumberFormat="1" applyFont="1" applyFill="1" applyBorder="1" applyAlignment="1" applyProtection="1">
      <alignment horizontal="center" vertical="center"/>
      <protection locked="0"/>
    </xf>
    <xf numFmtId="0" fontId="19" fillId="2" borderId="54" xfId="0" applyFont="1" applyFill="1" applyBorder="1" applyAlignment="1" applyProtection="1">
      <alignment horizontal="left" vertical="center" wrapText="1"/>
      <protection locked="0"/>
    </xf>
    <xf numFmtId="0" fontId="19" fillId="2" borderId="0" xfId="0" applyFont="1" applyFill="1" applyAlignment="1" applyProtection="1">
      <alignment horizontal="left" vertical="center" wrapText="1"/>
      <protection locked="0"/>
    </xf>
    <xf numFmtId="0" fontId="19" fillId="2" borderId="55" xfId="0" applyFont="1" applyFill="1" applyBorder="1" applyAlignment="1" applyProtection="1">
      <alignment horizontal="left" vertical="center" wrapText="1"/>
      <protection locked="0"/>
    </xf>
    <xf numFmtId="0" fontId="19" fillId="2" borderId="56" xfId="0" applyFont="1" applyFill="1" applyBorder="1" applyAlignment="1" applyProtection="1">
      <alignment horizontal="left" vertical="center" wrapText="1"/>
      <protection locked="0"/>
    </xf>
    <xf numFmtId="0" fontId="19" fillId="2" borderId="13" xfId="0" applyFont="1" applyFill="1" applyBorder="1" applyAlignment="1" applyProtection="1">
      <alignment horizontal="left" vertical="center" wrapText="1"/>
      <protection locked="0"/>
    </xf>
    <xf numFmtId="0" fontId="19" fillId="2" borderId="57" xfId="0" applyFont="1" applyFill="1" applyBorder="1" applyAlignment="1" applyProtection="1">
      <alignment horizontal="left" vertical="center" wrapText="1"/>
      <protection locked="0"/>
    </xf>
    <xf numFmtId="0" fontId="19" fillId="2" borderId="54" xfId="0" applyFont="1" applyFill="1" applyBorder="1" applyAlignment="1" applyProtection="1">
      <alignment horizontal="right" vertical="center"/>
      <protection locked="0"/>
    </xf>
    <xf numFmtId="0" fontId="19" fillId="2" borderId="0" xfId="0" applyFont="1" applyFill="1" applyAlignment="1" applyProtection="1">
      <alignment horizontal="right" vertical="center"/>
      <protection locked="0"/>
    </xf>
    <xf numFmtId="0" fontId="19" fillId="2" borderId="21" xfId="0" applyFont="1" applyFill="1" applyBorder="1" applyAlignment="1" applyProtection="1">
      <alignment horizontal="right" vertical="center"/>
      <protection locked="0"/>
    </xf>
    <xf numFmtId="0" fontId="19" fillId="2" borderId="56" xfId="0" applyFont="1" applyFill="1" applyBorder="1" applyAlignment="1" applyProtection="1">
      <alignment horizontal="right" vertical="center"/>
      <protection locked="0"/>
    </xf>
    <xf numFmtId="0" fontId="19" fillId="2" borderId="13" xfId="0" applyFont="1" applyFill="1" applyBorder="1" applyAlignment="1" applyProtection="1">
      <alignment horizontal="right" vertical="center"/>
      <protection locked="0"/>
    </xf>
    <xf numFmtId="0" fontId="19" fillId="2" borderId="14" xfId="0" applyFont="1" applyFill="1" applyBorder="1" applyAlignment="1" applyProtection="1">
      <alignment horizontal="right" vertical="center"/>
      <protection locked="0"/>
    </xf>
    <xf numFmtId="0" fontId="4" fillId="0" borderId="0" xfId="2" applyNumberFormat="1" applyFont="1" applyAlignment="1" applyProtection="1">
      <alignment vertical="center"/>
    </xf>
    <xf numFmtId="49" fontId="19" fillId="2" borderId="52" xfId="2" applyNumberFormat="1" applyFont="1" applyFill="1" applyBorder="1" applyAlignment="1" applyProtection="1">
      <alignment horizontal="center" vertical="center"/>
      <protection locked="0"/>
    </xf>
    <xf numFmtId="49" fontId="19" fillId="2" borderId="58" xfId="2" applyNumberFormat="1" applyFont="1" applyFill="1" applyBorder="1" applyAlignment="1" applyProtection="1">
      <alignment horizontal="center" vertical="center"/>
      <protection locked="0"/>
    </xf>
    <xf numFmtId="49" fontId="19" fillId="2" borderId="22" xfId="0" applyNumberFormat="1" applyFont="1" applyFill="1" applyBorder="1" applyAlignment="1" applyProtection="1">
      <alignment horizontal="left" vertical="center"/>
      <protection locked="0"/>
    </xf>
    <xf numFmtId="49" fontId="19" fillId="2" borderId="3" xfId="0" applyNumberFormat="1" applyFont="1" applyFill="1" applyBorder="1" applyAlignment="1" applyProtection="1">
      <alignment horizontal="left" vertical="center"/>
      <protection locked="0"/>
    </xf>
    <xf numFmtId="49" fontId="19" fillId="2" borderId="40" xfId="0" applyNumberFormat="1" applyFont="1" applyFill="1" applyBorder="1" applyAlignment="1" applyProtection="1">
      <alignment horizontal="left" vertical="center"/>
      <protection locked="0"/>
    </xf>
    <xf numFmtId="49" fontId="19" fillId="2" borderId="30" xfId="0" applyNumberFormat="1" applyFont="1" applyFill="1" applyBorder="1" applyAlignment="1" applyProtection="1">
      <alignment horizontal="left" vertical="center"/>
      <protection locked="0"/>
    </xf>
    <xf numFmtId="14" fontId="19" fillId="2" borderId="3" xfId="0" applyNumberFormat="1" applyFont="1" applyFill="1" applyBorder="1" applyAlignment="1" applyProtection="1">
      <alignment horizontal="left" vertical="center"/>
      <protection locked="0"/>
    </xf>
    <xf numFmtId="177" fontId="19" fillId="2" borderId="4" xfId="0" applyNumberFormat="1" applyFont="1" applyFill="1" applyBorder="1" applyAlignment="1" applyProtection="1">
      <alignment horizontal="left" vertical="center"/>
      <protection locked="0"/>
    </xf>
    <xf numFmtId="49" fontId="19" fillId="2" borderId="31" xfId="0" applyNumberFormat="1" applyFont="1" applyFill="1" applyBorder="1" applyAlignment="1" applyProtection="1">
      <alignment horizontal="left" vertical="center"/>
      <protection locked="0"/>
    </xf>
    <xf numFmtId="49" fontId="19" fillId="2" borderId="5" xfId="0" applyNumberFormat="1" applyFont="1" applyFill="1" applyBorder="1" applyAlignment="1" applyProtection="1">
      <alignment horizontal="left" vertical="center"/>
      <protection locked="0"/>
    </xf>
    <xf numFmtId="14" fontId="19" fillId="2" borderId="5" xfId="0" applyNumberFormat="1" applyFont="1" applyFill="1" applyBorder="1" applyAlignment="1" applyProtection="1">
      <alignment horizontal="left" vertical="center"/>
      <protection locked="0"/>
    </xf>
    <xf numFmtId="14" fontId="19" fillId="2" borderId="6" xfId="0" applyNumberFormat="1" applyFont="1" applyFill="1" applyBorder="1" applyAlignment="1" applyProtection="1">
      <alignment horizontal="left" vertical="center"/>
      <protection locked="0"/>
    </xf>
    <xf numFmtId="177" fontId="19" fillId="2" borderId="7" xfId="0" applyNumberFormat="1" applyFont="1" applyFill="1" applyBorder="1" applyAlignment="1" applyProtection="1">
      <alignment horizontal="left" vertical="center"/>
      <protection locked="0"/>
    </xf>
    <xf numFmtId="49" fontId="19" fillId="2" borderId="10" xfId="0" applyNumberFormat="1"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protection locked="0"/>
    </xf>
    <xf numFmtId="14" fontId="19" fillId="2" borderId="9" xfId="0" applyNumberFormat="1" applyFont="1" applyFill="1" applyBorder="1" applyAlignment="1" applyProtection="1">
      <alignment horizontal="left" vertical="center"/>
      <protection locked="0"/>
    </xf>
    <xf numFmtId="177" fontId="19" fillId="2" borderId="11" xfId="0" applyNumberFormat="1" applyFont="1" applyFill="1" applyBorder="1" applyAlignment="1" applyProtection="1">
      <alignment horizontal="left" vertical="center"/>
      <protection locked="0"/>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615">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bgColor rgb="FFFFCCFF"/>
        </patternFill>
      </fill>
    </dxf>
    <dxf>
      <fill>
        <patternFill>
          <fgColor indexed="64"/>
          <bgColor rgb="FFFFCCFF"/>
        </patternFill>
      </fill>
    </dxf>
    <dxf>
      <fill>
        <patternFill>
          <bgColor rgb="FFFFCCFF"/>
        </patternFill>
      </fill>
    </dxf>
    <dxf>
      <fill>
        <patternFill>
          <bgColor rgb="FFFFCCFF"/>
        </patternFill>
      </fill>
    </dxf>
    <dxf>
      <fill>
        <patternFill>
          <fgColor indexed="64"/>
          <bgColor rgb="FFFFCCFF"/>
        </patternFill>
      </fill>
    </dxf>
    <dxf>
      <fill>
        <patternFill>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A6A6A6"/>
      <color rgb="FF000000"/>
      <color rgb="FFFFE1FF"/>
      <color rgb="FFE2EFDA"/>
      <color rgb="FFFF0000"/>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C622"/>
  <sheetViews>
    <sheetView showGridLines="0" tabSelected="1" topLeftCell="B1" zoomScaleNormal="100" workbookViewId="0">
      <selection activeCell="B1" sqref="B1"/>
    </sheetView>
  </sheetViews>
  <sheetFormatPr defaultRowHeight="13.5" x14ac:dyDescent="0.15"/>
  <cols>
    <col min="1" max="1" width="9" style="338" hidden="1" customWidth="1"/>
    <col min="2" max="3" width="1.625" style="92" customWidth="1"/>
    <col min="4" max="5" width="5.625" style="92" customWidth="1"/>
    <col min="6" max="7" width="6.375" style="92" customWidth="1"/>
    <col min="8" max="8" width="5.625" style="92" customWidth="1"/>
    <col min="9" max="9" width="1.625" style="92" customWidth="1"/>
    <col min="10" max="10" width="7.625" style="92" customWidth="1"/>
    <col min="11" max="12" width="5.625" style="92" customWidth="1"/>
    <col min="13" max="13" width="6.625" style="92" customWidth="1"/>
    <col min="14" max="14" width="8.625" style="92" customWidth="1"/>
    <col min="15" max="15" width="7.625" style="92" customWidth="1"/>
    <col min="16" max="16" width="8.625" style="92" customWidth="1"/>
    <col min="17" max="18" width="6.625" style="92" customWidth="1"/>
    <col min="19" max="19" width="7.625" style="92" customWidth="1"/>
    <col min="20" max="20" width="17.625" style="373" customWidth="1"/>
    <col min="21" max="21" width="7.625" style="373" customWidth="1"/>
    <col min="22" max="22" width="5.625" style="373" customWidth="1"/>
    <col min="23" max="25" width="6.625" style="373" customWidth="1"/>
    <col min="26" max="26" width="2.625" style="92" customWidth="1"/>
    <col min="27" max="27" width="3.625" style="92" customWidth="1"/>
    <col min="28" max="28" width="9" style="92" customWidth="1"/>
    <col min="29" max="29" width="9" style="92" hidden="1" customWidth="1"/>
    <col min="30" max="30" width="9" style="92" customWidth="1"/>
    <col min="31" max="16384" width="9" style="92"/>
  </cols>
  <sheetData>
    <row r="1" spans="1:27" ht="30" customHeight="1" x14ac:dyDescent="0.15">
      <c r="A1" s="387" t="s">
        <v>558</v>
      </c>
      <c r="B1" s="90"/>
      <c r="C1" s="91" t="s">
        <v>115</v>
      </c>
      <c r="D1" s="91"/>
      <c r="T1" s="92"/>
      <c r="U1" s="93"/>
      <c r="V1" s="93"/>
      <c r="W1" s="386" t="s">
        <v>557</v>
      </c>
      <c r="X1" s="94"/>
      <c r="Y1" s="94"/>
      <c r="Z1" s="94"/>
      <c r="AA1" s="95"/>
    </row>
    <row r="2" spans="1:27" ht="15" hidden="1" customHeight="1" x14ac:dyDescent="0.15">
      <c r="A2" s="387" t="s">
        <v>559</v>
      </c>
      <c r="B2" s="90"/>
      <c r="C2" s="96"/>
      <c r="D2" s="96"/>
      <c r="E2" s="96"/>
      <c r="F2" s="96"/>
      <c r="G2" s="96"/>
      <c r="H2" s="96"/>
      <c r="T2" s="92"/>
      <c r="U2" s="92"/>
      <c r="V2" s="92"/>
      <c r="W2" s="92"/>
      <c r="X2" s="92"/>
      <c r="Y2" s="92"/>
      <c r="AA2" s="95"/>
    </row>
    <row r="3" spans="1:27" ht="30" customHeight="1" x14ac:dyDescent="0.15">
      <c r="A3" s="388" t="s">
        <v>560</v>
      </c>
      <c r="B3" s="97"/>
      <c r="C3" s="92" t="s">
        <v>116</v>
      </c>
      <c r="T3" s="92"/>
      <c r="U3" s="92"/>
      <c r="V3" s="92"/>
      <c r="W3" s="92"/>
      <c r="X3" s="92"/>
      <c r="Y3" s="92"/>
      <c r="AA3" s="95"/>
    </row>
    <row r="4" spans="1:27" ht="5.25" customHeight="1" x14ac:dyDescent="0.15">
      <c r="A4" s="97"/>
      <c r="B4" s="97"/>
      <c r="C4" s="98"/>
      <c r="D4" s="99"/>
      <c r="E4" s="99"/>
      <c r="F4" s="99"/>
      <c r="G4" s="99"/>
      <c r="H4" s="99"/>
      <c r="I4" s="99"/>
      <c r="J4" s="99"/>
      <c r="K4" s="99"/>
      <c r="L4" s="99"/>
      <c r="M4" s="99"/>
      <c r="N4" s="99"/>
      <c r="O4" s="99"/>
      <c r="P4" s="99"/>
      <c r="Q4" s="99"/>
      <c r="R4" s="99"/>
      <c r="S4" s="99"/>
      <c r="T4" s="99"/>
      <c r="U4" s="99"/>
      <c r="V4" s="99"/>
      <c r="W4" s="99"/>
      <c r="X4" s="99"/>
      <c r="Y4" s="99"/>
      <c r="Z4" s="100"/>
    </row>
    <row r="5" spans="1:27" ht="15" customHeight="1" x14ac:dyDescent="0.15">
      <c r="A5" s="97"/>
      <c r="B5" s="101"/>
      <c r="C5" s="102" t="s">
        <v>112</v>
      </c>
      <c r="D5" s="103"/>
      <c r="E5" s="103"/>
      <c r="F5" s="103"/>
      <c r="G5" s="103"/>
      <c r="H5" s="103"/>
      <c r="I5" s="103"/>
      <c r="J5" s="103"/>
      <c r="K5" s="103"/>
      <c r="L5" s="103"/>
      <c r="M5" s="103"/>
      <c r="N5" s="103"/>
      <c r="O5" s="103"/>
      <c r="P5" s="103"/>
      <c r="Q5" s="103"/>
      <c r="R5" s="103"/>
      <c r="S5" s="103"/>
      <c r="T5" s="103"/>
      <c r="U5" s="103"/>
      <c r="V5" s="103"/>
      <c r="W5" s="103"/>
      <c r="X5" s="103"/>
      <c r="Y5" s="103"/>
      <c r="Z5" s="104"/>
    </row>
    <row r="6" spans="1:27" ht="15" customHeight="1" x14ac:dyDescent="0.15">
      <c r="A6" s="97"/>
      <c r="B6" s="97"/>
      <c r="C6" s="102" t="s">
        <v>12</v>
      </c>
      <c r="D6" s="103"/>
      <c r="E6" s="103"/>
      <c r="F6" s="103"/>
      <c r="G6" s="103"/>
      <c r="H6" s="103"/>
      <c r="I6" s="103"/>
      <c r="J6" s="103"/>
      <c r="K6" s="103"/>
      <c r="L6" s="103"/>
      <c r="M6" s="103"/>
      <c r="N6" s="103"/>
      <c r="O6" s="103"/>
      <c r="P6" s="103"/>
      <c r="Q6" s="103"/>
      <c r="R6" s="103"/>
      <c r="S6" s="103"/>
      <c r="T6" s="103"/>
      <c r="U6" s="103"/>
      <c r="V6" s="103"/>
      <c r="W6" s="103"/>
      <c r="X6" s="103"/>
      <c r="Y6" s="103"/>
      <c r="Z6" s="104"/>
    </row>
    <row r="7" spans="1:27" ht="15" customHeight="1" x14ac:dyDescent="0.15">
      <c r="A7" s="97"/>
      <c r="B7" s="97"/>
      <c r="C7" s="102" t="s">
        <v>13</v>
      </c>
      <c r="D7" s="103"/>
      <c r="E7" s="103"/>
      <c r="F7" s="103"/>
      <c r="G7" s="103"/>
      <c r="H7" s="103"/>
      <c r="I7" s="103"/>
      <c r="J7" s="103"/>
      <c r="K7" s="103"/>
      <c r="L7" s="103"/>
      <c r="M7" s="103"/>
      <c r="N7" s="103"/>
      <c r="O7" s="103"/>
      <c r="P7" s="103"/>
      <c r="Q7" s="103"/>
      <c r="R7" s="103"/>
      <c r="S7" s="103"/>
      <c r="T7" s="103"/>
      <c r="U7" s="103"/>
      <c r="V7" s="103"/>
      <c r="W7" s="103"/>
      <c r="X7" s="103"/>
      <c r="Y7" s="103"/>
      <c r="Z7" s="104"/>
    </row>
    <row r="8" spans="1:27" ht="15" hidden="1" customHeight="1" x14ac:dyDescent="0.15">
      <c r="A8" s="97"/>
      <c r="B8" s="97"/>
      <c r="C8" s="102"/>
      <c r="D8" s="103"/>
      <c r="E8" s="103"/>
      <c r="F8" s="103"/>
      <c r="G8" s="103"/>
      <c r="H8" s="103"/>
      <c r="I8" s="103"/>
      <c r="J8" s="103"/>
      <c r="K8" s="103"/>
      <c r="L8" s="103"/>
      <c r="M8" s="103"/>
      <c r="N8" s="103"/>
      <c r="O8" s="103"/>
      <c r="P8" s="103"/>
      <c r="Q8" s="103"/>
      <c r="R8" s="103"/>
      <c r="S8" s="103"/>
      <c r="T8" s="103"/>
      <c r="U8" s="103"/>
      <c r="V8" s="103"/>
      <c r="W8" s="103"/>
      <c r="X8" s="103"/>
      <c r="Y8" s="103"/>
      <c r="Z8" s="104"/>
    </row>
    <row r="9" spans="1:27" ht="5.25" customHeight="1" x14ac:dyDescent="0.15">
      <c r="A9" s="97"/>
      <c r="B9" s="97"/>
      <c r="C9" s="105"/>
      <c r="D9" s="106"/>
      <c r="E9" s="106"/>
      <c r="F9" s="106"/>
      <c r="G9" s="106"/>
      <c r="H9" s="106"/>
      <c r="I9" s="106"/>
      <c r="J9" s="106"/>
      <c r="K9" s="106"/>
      <c r="L9" s="106"/>
      <c r="M9" s="106"/>
      <c r="N9" s="106"/>
      <c r="O9" s="106"/>
      <c r="P9" s="106"/>
      <c r="Q9" s="106"/>
      <c r="R9" s="106"/>
      <c r="S9" s="106"/>
      <c r="T9" s="106"/>
      <c r="U9" s="106"/>
      <c r="V9" s="106"/>
      <c r="W9" s="106"/>
      <c r="X9" s="106"/>
      <c r="Y9" s="106"/>
      <c r="Z9" s="107"/>
    </row>
    <row r="10" spans="1:27" ht="30" customHeight="1" x14ac:dyDescent="0.15">
      <c r="A10" s="97"/>
      <c r="B10" s="97"/>
      <c r="T10" s="92"/>
      <c r="U10" s="92"/>
      <c r="V10" s="92"/>
      <c r="W10" s="92"/>
      <c r="X10" s="92"/>
      <c r="Y10" s="92"/>
    </row>
    <row r="11" spans="1:27" ht="15.75" hidden="1" customHeight="1" x14ac:dyDescent="0.15">
      <c r="A11" s="108"/>
      <c r="B11" s="97"/>
      <c r="T11" s="92"/>
      <c r="U11" s="92"/>
      <c r="V11" s="92"/>
      <c r="W11" s="92"/>
      <c r="X11" s="92"/>
      <c r="Y11" s="92"/>
    </row>
    <row r="12" spans="1:27" ht="15.75" hidden="1" customHeight="1" x14ac:dyDescent="0.15">
      <c r="A12" s="108"/>
      <c r="B12" s="97"/>
      <c r="T12" s="92"/>
      <c r="U12" s="92"/>
      <c r="V12" s="92"/>
      <c r="W12" s="92"/>
      <c r="X12" s="92"/>
      <c r="Y12" s="92"/>
    </row>
    <row r="13" spans="1:27" ht="20.100000000000001" customHeight="1" x14ac:dyDescent="0.15">
      <c r="A13" s="97"/>
      <c r="B13" s="97"/>
      <c r="C13" s="109" t="s">
        <v>44</v>
      </c>
      <c r="D13" s="110"/>
      <c r="E13" s="110"/>
      <c r="F13" s="110"/>
      <c r="G13" s="110"/>
      <c r="H13" s="111"/>
      <c r="T13" s="92"/>
      <c r="U13" s="92"/>
      <c r="V13" s="92"/>
      <c r="W13" s="92"/>
      <c r="X13" s="92"/>
      <c r="Y13" s="92"/>
    </row>
    <row r="14" spans="1:27" ht="15" customHeight="1" x14ac:dyDescent="0.15">
      <c r="A14" s="97"/>
      <c r="B14" s="97"/>
      <c r="C14" s="112"/>
      <c r="D14" s="113"/>
      <c r="E14" s="113"/>
      <c r="F14" s="113"/>
      <c r="G14" s="113"/>
      <c r="H14" s="113"/>
      <c r="I14" s="114"/>
      <c r="J14" s="114"/>
      <c r="K14" s="114"/>
      <c r="L14" s="114"/>
      <c r="M14" s="114"/>
      <c r="N14" s="114"/>
      <c r="O14" s="114"/>
      <c r="P14" s="114"/>
      <c r="Q14" s="114"/>
      <c r="R14" s="114"/>
      <c r="S14" s="114"/>
      <c r="T14" s="114"/>
      <c r="U14" s="114"/>
      <c r="V14" s="114"/>
      <c r="W14" s="114"/>
      <c r="X14" s="114"/>
      <c r="Y14" s="114"/>
      <c r="Z14" s="115"/>
    </row>
    <row r="15" spans="1:27" ht="15.75" hidden="1" customHeight="1" x14ac:dyDescent="0.15">
      <c r="A15" s="97"/>
      <c r="B15" s="97"/>
      <c r="C15" s="116"/>
      <c r="D15" s="117"/>
      <c r="E15" s="118"/>
      <c r="F15" s="118"/>
      <c r="G15" s="118"/>
      <c r="H15" s="118"/>
      <c r="I15" s="119"/>
      <c r="J15" s="120"/>
      <c r="K15" s="120"/>
      <c r="L15" s="120"/>
      <c r="M15" s="120"/>
      <c r="N15" s="120"/>
      <c r="O15" s="120"/>
      <c r="P15" s="120"/>
      <c r="Q15" s="120"/>
      <c r="R15" s="120"/>
      <c r="S15" s="120"/>
      <c r="T15" s="120"/>
      <c r="U15" s="120"/>
      <c r="V15" s="120"/>
      <c r="W15" s="120"/>
      <c r="X15" s="120"/>
      <c r="Y15" s="120"/>
      <c r="Z15" s="121"/>
    </row>
    <row r="16" spans="1:27" ht="15.75" hidden="1" customHeight="1" x14ac:dyDescent="0.15">
      <c r="A16" s="97"/>
      <c r="B16" s="97"/>
      <c r="C16" s="116"/>
      <c r="D16" s="117"/>
      <c r="E16" s="122"/>
      <c r="F16" s="122"/>
      <c r="G16" s="122"/>
      <c r="H16" s="122"/>
      <c r="I16" s="119"/>
      <c r="J16" s="123"/>
      <c r="K16" s="123"/>
      <c r="L16" s="123"/>
      <c r="M16" s="123"/>
      <c r="N16" s="123"/>
      <c r="O16" s="123"/>
      <c r="P16" s="123"/>
      <c r="Q16" s="123"/>
      <c r="R16" s="123"/>
      <c r="S16" s="123"/>
      <c r="T16" s="123"/>
      <c r="U16" s="123"/>
      <c r="V16" s="123"/>
      <c r="W16" s="123"/>
      <c r="X16" s="123"/>
      <c r="Y16" s="123"/>
      <c r="Z16" s="121"/>
    </row>
    <row r="17" spans="1:26" ht="15.75" hidden="1" customHeight="1" x14ac:dyDescent="0.15">
      <c r="A17" s="97"/>
      <c r="B17" s="97"/>
      <c r="C17" s="116"/>
      <c r="D17" s="117"/>
      <c r="E17" s="122"/>
      <c r="F17" s="122"/>
      <c r="G17" s="122"/>
      <c r="H17" s="122"/>
      <c r="I17" s="119"/>
      <c r="J17" s="123"/>
      <c r="K17" s="123"/>
      <c r="L17" s="123"/>
      <c r="M17" s="123"/>
      <c r="N17" s="123"/>
      <c r="O17" s="123"/>
      <c r="P17" s="123"/>
      <c r="Q17" s="123"/>
      <c r="R17" s="123"/>
      <c r="S17" s="123"/>
      <c r="T17" s="123"/>
      <c r="U17" s="123"/>
      <c r="V17" s="123"/>
      <c r="W17" s="123"/>
      <c r="X17" s="123"/>
      <c r="Y17" s="123"/>
      <c r="Z17" s="121"/>
    </row>
    <row r="18" spans="1:26" ht="15.75" hidden="1" customHeight="1" x14ac:dyDescent="0.15">
      <c r="A18" s="97"/>
      <c r="B18" s="97"/>
      <c r="C18" s="116"/>
      <c r="D18" s="117"/>
      <c r="E18" s="122"/>
      <c r="F18" s="122"/>
      <c r="G18" s="122"/>
      <c r="H18" s="122"/>
      <c r="I18" s="119"/>
      <c r="J18" s="123"/>
      <c r="K18" s="123"/>
      <c r="L18" s="123"/>
      <c r="M18" s="123"/>
      <c r="N18" s="123"/>
      <c r="O18" s="123"/>
      <c r="P18" s="123"/>
      <c r="Q18" s="123"/>
      <c r="R18" s="123"/>
      <c r="S18" s="123"/>
      <c r="T18" s="123"/>
      <c r="U18" s="123"/>
      <c r="V18" s="123"/>
      <c r="W18" s="123"/>
      <c r="X18" s="123"/>
      <c r="Y18" s="123"/>
      <c r="Z18" s="121"/>
    </row>
    <row r="19" spans="1:26" ht="15.75" hidden="1" customHeight="1" x14ac:dyDescent="0.15">
      <c r="A19" s="97"/>
      <c r="B19" s="97"/>
      <c r="C19" s="116"/>
      <c r="D19" s="117"/>
      <c r="E19" s="122"/>
      <c r="F19" s="122"/>
      <c r="G19" s="122"/>
      <c r="H19" s="122"/>
      <c r="I19" s="119"/>
      <c r="J19" s="123"/>
      <c r="K19" s="123"/>
      <c r="L19" s="123"/>
      <c r="M19" s="123"/>
      <c r="N19" s="123"/>
      <c r="O19" s="123"/>
      <c r="P19" s="123"/>
      <c r="Q19" s="123"/>
      <c r="R19" s="123"/>
      <c r="S19" s="123"/>
      <c r="T19" s="123"/>
      <c r="U19" s="123"/>
      <c r="V19" s="123"/>
      <c r="W19" s="123"/>
      <c r="X19" s="123"/>
      <c r="Y19" s="123"/>
      <c r="Z19" s="121"/>
    </row>
    <row r="20" spans="1:26" ht="20.100000000000001" customHeight="1" x14ac:dyDescent="0.15">
      <c r="A20" s="97">
        <f>IFERROR(IF(TRIM($I20)="",1001,0),3)</f>
        <v>1001</v>
      </c>
      <c r="B20" s="97"/>
      <c r="C20" s="116"/>
      <c r="D20" s="117">
        <v>1</v>
      </c>
      <c r="E20" s="92" t="s">
        <v>45</v>
      </c>
      <c r="I20" s="60"/>
      <c r="J20" s="61"/>
      <c r="K20" s="61"/>
      <c r="L20" s="61"/>
      <c r="M20" s="61"/>
      <c r="N20" s="122"/>
      <c r="O20" s="122"/>
      <c r="P20" s="122"/>
      <c r="Q20" s="122"/>
      <c r="R20" s="122"/>
      <c r="S20" s="122"/>
      <c r="T20" s="122"/>
      <c r="U20" s="122"/>
      <c r="V20" s="122"/>
      <c r="W20" s="122"/>
      <c r="X20" s="122"/>
      <c r="Y20" s="122"/>
      <c r="Z20" s="121"/>
    </row>
    <row r="21" spans="1:26" ht="20.100000000000001" customHeight="1" x14ac:dyDescent="0.15">
      <c r="A21" s="97"/>
      <c r="B21" s="97"/>
      <c r="C21" s="116"/>
      <c r="D21" s="117"/>
      <c r="E21" s="122"/>
      <c r="F21" s="122"/>
      <c r="G21" s="122"/>
      <c r="H21" s="122"/>
      <c r="I21" s="119"/>
      <c r="J21" s="124" t="s">
        <v>109</v>
      </c>
      <c r="K21" s="123"/>
      <c r="L21" s="123"/>
      <c r="M21" s="123"/>
      <c r="N21" s="123"/>
      <c r="O21" s="123"/>
      <c r="P21" s="123"/>
      <c r="Q21" s="123"/>
      <c r="R21" s="123"/>
      <c r="S21" s="123"/>
      <c r="T21" s="123"/>
      <c r="U21" s="123"/>
      <c r="V21" s="123"/>
      <c r="W21" s="123"/>
      <c r="X21" s="123"/>
      <c r="Y21" s="123"/>
      <c r="Z21" s="121"/>
    </row>
    <row r="22" spans="1:26" ht="20.100000000000001" customHeight="1" x14ac:dyDescent="0.15">
      <c r="A22" s="97">
        <f>IFERROR(IF(AND(TRIM($I22)&lt;&gt;"", OR(ISERROR(FIND("@"&amp;LEFT($I22,3)&amp;"@", 都道府県3))=FALSE, ISERROR(FIND("@"&amp;LEFT($I22,4)&amp;"@",都道府県4))=FALSE))=FALSE,1001,0),3)</f>
        <v>1001</v>
      </c>
      <c r="B22" s="97"/>
      <c r="C22" s="116"/>
      <c r="D22" s="117">
        <v>2</v>
      </c>
      <c r="E22" s="92" t="s">
        <v>46</v>
      </c>
      <c r="I22" s="62"/>
      <c r="J22" s="62"/>
      <c r="K22" s="62"/>
      <c r="L22" s="62"/>
      <c r="M22" s="62"/>
      <c r="N22" s="62"/>
      <c r="O22" s="62"/>
      <c r="P22" s="62"/>
      <c r="Q22" s="63"/>
      <c r="R22" s="62"/>
      <c r="S22" s="62"/>
      <c r="T22" s="62"/>
      <c r="U22" s="62"/>
      <c r="V22" s="62"/>
      <c r="W22" s="62"/>
      <c r="X22" s="62"/>
      <c r="Y22" s="62"/>
      <c r="Z22" s="121"/>
    </row>
    <row r="23" spans="1:26" ht="20.100000000000001" customHeight="1" x14ac:dyDescent="0.15">
      <c r="A23" s="97"/>
      <c r="B23" s="97"/>
      <c r="C23" s="116"/>
      <c r="D23" s="117"/>
      <c r="E23" s="122"/>
      <c r="F23" s="122"/>
      <c r="G23" s="122"/>
      <c r="H23" s="122"/>
      <c r="I23" s="119"/>
      <c r="J23" s="124" t="s">
        <v>47</v>
      </c>
      <c r="K23" s="123"/>
      <c r="L23" s="123"/>
      <c r="M23" s="123"/>
      <c r="N23" s="123"/>
      <c r="O23" s="123"/>
      <c r="P23" s="123"/>
      <c r="Q23" s="123"/>
      <c r="R23" s="123"/>
      <c r="S23" s="123"/>
      <c r="T23" s="123"/>
      <c r="U23" s="123"/>
      <c r="V23" s="123"/>
      <c r="W23" s="123"/>
      <c r="X23" s="123"/>
      <c r="Y23" s="123"/>
      <c r="Z23" s="121"/>
    </row>
    <row r="24" spans="1:26" ht="20.100000000000001" customHeight="1" x14ac:dyDescent="0.15">
      <c r="A24" s="97">
        <f>IFERROR(IF(TRIM($I24)="",1001,0),3)</f>
        <v>1001</v>
      </c>
      <c r="B24" s="97"/>
      <c r="C24" s="116"/>
      <c r="D24" s="117">
        <v>3</v>
      </c>
      <c r="E24" s="92" t="s">
        <v>48</v>
      </c>
      <c r="I24" s="49"/>
      <c r="J24" s="49"/>
      <c r="K24" s="49"/>
      <c r="L24" s="49"/>
      <c r="M24" s="49"/>
      <c r="N24" s="49"/>
      <c r="O24" s="49"/>
      <c r="P24" s="49"/>
      <c r="Q24" s="59"/>
      <c r="R24" s="49"/>
      <c r="S24" s="49"/>
      <c r="T24" s="49"/>
      <c r="U24" s="49"/>
      <c r="V24" s="49"/>
      <c r="W24" s="49"/>
      <c r="X24" s="49"/>
      <c r="Y24" s="49"/>
      <c r="Z24" s="121"/>
    </row>
    <row r="25" spans="1:26" ht="20.100000000000001" customHeight="1" x14ac:dyDescent="0.15">
      <c r="A25" s="97"/>
      <c r="B25" s="97"/>
      <c r="C25" s="125"/>
      <c r="D25" s="122"/>
      <c r="E25" s="122"/>
      <c r="F25" s="122"/>
      <c r="G25" s="122"/>
      <c r="H25" s="122"/>
      <c r="I25" s="119"/>
      <c r="J25" s="124" t="s">
        <v>103</v>
      </c>
      <c r="K25" s="123"/>
      <c r="L25" s="123"/>
      <c r="M25" s="123"/>
      <c r="N25" s="123"/>
      <c r="O25" s="123"/>
      <c r="P25" s="123"/>
      <c r="Q25" s="123"/>
      <c r="R25" s="123"/>
      <c r="S25" s="123"/>
      <c r="T25" s="123"/>
      <c r="U25" s="123"/>
      <c r="V25" s="123"/>
      <c r="W25" s="123"/>
      <c r="X25" s="123"/>
      <c r="Y25" s="123"/>
      <c r="Z25" s="121"/>
    </row>
    <row r="26" spans="1:26" ht="20.100000000000001" customHeight="1" x14ac:dyDescent="0.15">
      <c r="A26" s="97">
        <f>IFERROR(IF(TRIM($I26)="",1001,0),3)</f>
        <v>1001</v>
      </c>
      <c r="B26" s="97"/>
      <c r="C26" s="116"/>
      <c r="D26" s="117">
        <v>4</v>
      </c>
      <c r="E26" s="92" t="s">
        <v>49</v>
      </c>
      <c r="I26" s="49"/>
      <c r="J26" s="49"/>
      <c r="K26" s="49"/>
      <c r="L26" s="49"/>
      <c r="M26" s="49"/>
      <c r="N26" s="49"/>
      <c r="O26" s="49"/>
      <c r="P26" s="49"/>
      <c r="Q26" s="59"/>
      <c r="R26" s="49"/>
      <c r="S26" s="49"/>
      <c r="T26" s="49"/>
      <c r="U26" s="49"/>
      <c r="V26" s="49"/>
      <c r="W26" s="49"/>
      <c r="X26" s="49"/>
      <c r="Y26" s="49"/>
      <c r="Z26" s="121"/>
    </row>
    <row r="27" spans="1:26" ht="20.100000000000001" customHeight="1" x14ac:dyDescent="0.15">
      <c r="A27" s="97"/>
      <c r="B27" s="97"/>
      <c r="C27" s="125"/>
      <c r="D27" s="122"/>
      <c r="E27" s="122"/>
      <c r="F27" s="122"/>
      <c r="G27" s="122"/>
      <c r="H27" s="122"/>
      <c r="I27" s="119"/>
      <c r="J27" s="124" t="s">
        <v>104</v>
      </c>
      <c r="K27" s="123"/>
      <c r="L27" s="123"/>
      <c r="M27" s="123"/>
      <c r="N27" s="123"/>
      <c r="O27" s="123"/>
      <c r="P27" s="123"/>
      <c r="Q27" s="126"/>
      <c r="R27" s="123"/>
      <c r="S27" s="123"/>
      <c r="T27" s="123"/>
      <c r="U27" s="123"/>
      <c r="V27" s="123"/>
      <c r="W27" s="123"/>
      <c r="X27" s="123"/>
      <c r="Y27" s="123"/>
      <c r="Z27" s="127"/>
    </row>
    <row r="28" spans="1:26" ht="20.100000000000001" customHeight="1" x14ac:dyDescent="0.15">
      <c r="A28" s="97">
        <f>IFERROR(IF(TRIM($I28)="",1001,0),3)</f>
        <v>1001</v>
      </c>
      <c r="B28" s="97"/>
      <c r="C28" s="116"/>
      <c r="D28" s="117">
        <v>5</v>
      </c>
      <c r="E28" s="92" t="s">
        <v>50</v>
      </c>
      <c r="I28" s="49"/>
      <c r="J28" s="49"/>
      <c r="K28" s="49"/>
      <c r="L28" s="49"/>
      <c r="M28" s="49"/>
      <c r="N28" s="49"/>
      <c r="O28" s="49"/>
      <c r="P28" s="49"/>
      <c r="Q28" s="49"/>
      <c r="R28" s="49"/>
      <c r="S28" s="49"/>
      <c r="T28" s="49"/>
      <c r="U28" s="49"/>
      <c r="V28" s="49"/>
      <c r="W28" s="49"/>
      <c r="X28" s="49"/>
      <c r="Y28" s="49"/>
      <c r="Z28" s="121"/>
    </row>
    <row r="29" spans="1:26" ht="20.100000000000001" customHeight="1" x14ac:dyDescent="0.15">
      <c r="A29" s="97"/>
      <c r="B29" s="97"/>
      <c r="C29" s="125"/>
      <c r="D29" s="122"/>
      <c r="E29" s="122"/>
      <c r="F29" s="122"/>
      <c r="G29" s="122"/>
      <c r="H29" s="122"/>
      <c r="I29" s="119"/>
      <c r="J29" s="124" t="s">
        <v>51</v>
      </c>
      <c r="K29" s="123"/>
      <c r="L29" s="123"/>
      <c r="M29" s="123"/>
      <c r="N29" s="123"/>
      <c r="O29" s="123"/>
      <c r="P29" s="123"/>
      <c r="Q29" s="123"/>
      <c r="R29" s="123"/>
      <c r="S29" s="123"/>
      <c r="T29" s="123"/>
      <c r="U29" s="123"/>
      <c r="V29" s="123"/>
      <c r="W29" s="123"/>
      <c r="X29" s="123"/>
      <c r="Y29" s="123"/>
      <c r="Z29" s="127"/>
    </row>
    <row r="30" spans="1:26" ht="20.100000000000001" customHeight="1" x14ac:dyDescent="0.15">
      <c r="A30" s="97">
        <f>IFERROR(IF(OR(TRIM($I30)="", NOT(OR(IFERROR(SEARCH(" ",$I30),0)&gt;0, IFERROR(SEARCH("　",$I30),0)&gt;0))),1001,0),3)</f>
        <v>1001</v>
      </c>
      <c r="B30" s="97"/>
      <c r="C30" s="116"/>
      <c r="D30" s="117">
        <v>6</v>
      </c>
      <c r="E30" s="92" t="s">
        <v>52</v>
      </c>
      <c r="I30" s="49"/>
      <c r="J30" s="49"/>
      <c r="K30" s="49"/>
      <c r="L30" s="49"/>
      <c r="M30" s="49"/>
      <c r="N30" s="49"/>
      <c r="O30" s="49"/>
      <c r="P30" s="49"/>
      <c r="Q30" s="49"/>
      <c r="R30" s="49"/>
      <c r="S30" s="49"/>
      <c r="T30" s="49"/>
      <c r="U30" s="49"/>
      <c r="V30" s="49"/>
      <c r="W30" s="49"/>
      <c r="X30" s="49"/>
      <c r="Y30" s="49"/>
      <c r="Z30" s="121"/>
    </row>
    <row r="31" spans="1:26" ht="20.100000000000001" customHeight="1" x14ac:dyDescent="0.15">
      <c r="A31" s="97"/>
      <c r="B31" s="97"/>
      <c r="C31" s="125"/>
      <c r="D31" s="122"/>
      <c r="E31" s="122"/>
      <c r="F31" s="122"/>
      <c r="G31" s="122"/>
      <c r="H31" s="122"/>
      <c r="I31" s="128"/>
      <c r="J31" s="124" t="s">
        <v>53</v>
      </c>
      <c r="K31" s="124"/>
      <c r="L31" s="124"/>
      <c r="M31" s="124"/>
      <c r="N31" s="124"/>
      <c r="O31" s="124"/>
      <c r="P31" s="124"/>
      <c r="Q31" s="124"/>
      <c r="R31" s="124"/>
      <c r="S31" s="124"/>
      <c r="T31" s="124"/>
      <c r="U31" s="124"/>
      <c r="V31" s="124"/>
      <c r="W31" s="124"/>
      <c r="X31" s="124"/>
      <c r="Y31" s="124"/>
      <c r="Z31" s="127"/>
    </row>
    <row r="32" spans="1:26" ht="20.100000000000001" customHeight="1" x14ac:dyDescent="0.15">
      <c r="A32" s="97">
        <f>IFERROR(IF(OR(TRIM($I32)="", NOT(OR(IFERROR(SEARCH(" ",$I32),0)&gt;0, IFERROR(SEARCH("　",$I32),0)&gt;0))),1001,0),3)</f>
        <v>1001</v>
      </c>
      <c r="B32" s="97"/>
      <c r="C32" s="116"/>
      <c r="D32" s="117">
        <v>7</v>
      </c>
      <c r="E32" s="92" t="s">
        <v>54</v>
      </c>
      <c r="I32" s="49"/>
      <c r="J32" s="49"/>
      <c r="K32" s="49"/>
      <c r="L32" s="49"/>
      <c r="M32" s="49"/>
      <c r="N32" s="49"/>
      <c r="O32" s="49"/>
      <c r="P32" s="49"/>
      <c r="Q32" s="49"/>
      <c r="R32" s="49"/>
      <c r="S32" s="49"/>
      <c r="T32" s="49"/>
      <c r="U32" s="49"/>
      <c r="V32" s="49"/>
      <c r="W32" s="49"/>
      <c r="X32" s="49"/>
      <c r="Y32" s="49"/>
      <c r="Z32" s="121"/>
    </row>
    <row r="33" spans="1:27" ht="20.100000000000001" customHeight="1" x14ac:dyDescent="0.15">
      <c r="A33" s="97"/>
      <c r="B33" s="97"/>
      <c r="C33" s="125"/>
      <c r="D33" s="122"/>
      <c r="E33" s="122"/>
      <c r="F33" s="122"/>
      <c r="G33" s="122"/>
      <c r="H33" s="122"/>
      <c r="I33" s="128"/>
      <c r="J33" s="124" t="s">
        <v>55</v>
      </c>
      <c r="K33" s="124"/>
      <c r="L33" s="124"/>
      <c r="M33" s="124"/>
      <c r="N33" s="124"/>
      <c r="O33" s="124"/>
      <c r="P33" s="124"/>
      <c r="Q33" s="124"/>
      <c r="R33" s="124"/>
      <c r="S33" s="124"/>
      <c r="T33" s="124"/>
      <c r="U33" s="124"/>
      <c r="V33" s="124"/>
      <c r="W33" s="124"/>
      <c r="X33" s="124"/>
      <c r="Y33" s="124"/>
      <c r="Z33" s="121"/>
    </row>
    <row r="34" spans="1:27" ht="20.100000000000001" customHeight="1" x14ac:dyDescent="0.15">
      <c r="A34" s="97">
        <f>IFERROR(IF(NOT(AND(TRIM($I34)&lt;&gt;"",ISNUMBER(VALUE(SUBSTITUTE($I34,"-",""))), IFERROR(SEARCH("-",$I34),0)&gt;0)),1001,0),3)</f>
        <v>1001</v>
      </c>
      <c r="B34" s="97"/>
      <c r="C34" s="116"/>
      <c r="D34" s="117">
        <v>8</v>
      </c>
      <c r="E34" s="92" t="s">
        <v>56</v>
      </c>
      <c r="I34" s="49"/>
      <c r="J34" s="49"/>
      <c r="K34" s="49"/>
      <c r="L34" s="49"/>
      <c r="M34" s="49"/>
      <c r="O34" s="129" t="s">
        <v>57</v>
      </c>
      <c r="P34" s="1"/>
      <c r="Q34" s="92" t="s">
        <v>58</v>
      </c>
      <c r="T34" s="92"/>
      <c r="U34" s="92"/>
      <c r="V34" s="92"/>
      <c r="W34" s="92"/>
      <c r="X34" s="92"/>
      <c r="Y34" s="123"/>
      <c r="Z34" s="121"/>
    </row>
    <row r="35" spans="1:27" ht="20.100000000000001" customHeight="1" x14ac:dyDescent="0.15">
      <c r="A35" s="97"/>
      <c r="B35" s="97"/>
      <c r="C35" s="125"/>
      <c r="D35" s="122"/>
      <c r="E35" s="122"/>
      <c r="F35" s="122"/>
      <c r="G35" s="122"/>
      <c r="H35" s="122"/>
      <c r="I35" s="119"/>
      <c r="J35" s="124" t="s">
        <v>59</v>
      </c>
      <c r="K35" s="123"/>
      <c r="L35" s="123"/>
      <c r="M35" s="123"/>
      <c r="N35" s="123"/>
      <c r="O35" s="123"/>
      <c r="P35" s="123"/>
      <c r="Q35" s="123"/>
      <c r="R35" s="123"/>
      <c r="S35" s="123"/>
      <c r="T35" s="123"/>
      <c r="U35" s="123"/>
      <c r="V35" s="123"/>
      <c r="W35" s="123"/>
      <c r="X35" s="123"/>
      <c r="Y35" s="123"/>
      <c r="Z35" s="121"/>
    </row>
    <row r="36" spans="1:27" ht="20.100000000000001" customHeight="1" x14ac:dyDescent="0.15">
      <c r="A36" s="97">
        <f>IFERROR(IF(NOT(AND(TRIM($I36)&lt;&gt;"",ISNUMBER(VALUE(SUBSTITUTE($I36,"-",""))), IFERROR(SEARCH("-",$I36),0)&gt;0)),1001,0),3)</f>
        <v>1001</v>
      </c>
      <c r="B36" s="97"/>
      <c r="C36" s="116"/>
      <c r="D36" s="117">
        <v>9</v>
      </c>
      <c r="E36" s="92" t="s">
        <v>60</v>
      </c>
      <c r="I36" s="49"/>
      <c r="J36" s="49"/>
      <c r="K36" s="49"/>
      <c r="L36" s="49"/>
      <c r="M36" s="49"/>
      <c r="N36" s="123"/>
      <c r="O36" s="123"/>
      <c r="P36" s="123"/>
      <c r="Q36" s="123"/>
      <c r="R36" s="123"/>
      <c r="S36" s="123"/>
      <c r="T36" s="123"/>
      <c r="U36" s="123"/>
      <c r="V36" s="123"/>
      <c r="W36" s="123"/>
      <c r="X36" s="123"/>
      <c r="Y36" s="123"/>
      <c r="Z36" s="121"/>
    </row>
    <row r="37" spans="1:27" ht="20.100000000000001" customHeight="1" x14ac:dyDescent="0.15">
      <c r="A37" s="97"/>
      <c r="B37" s="97"/>
      <c r="C37" s="125"/>
      <c r="D37" s="122"/>
      <c r="E37" s="122"/>
      <c r="F37" s="122"/>
      <c r="G37" s="122"/>
      <c r="H37" s="122"/>
      <c r="I37" s="119"/>
      <c r="J37" s="124" t="s">
        <v>536</v>
      </c>
      <c r="K37" s="123"/>
      <c r="L37" s="123"/>
      <c r="M37" s="123"/>
      <c r="N37" s="123"/>
      <c r="O37" s="123"/>
      <c r="P37" s="123"/>
      <c r="Q37" s="123"/>
      <c r="R37" s="123"/>
      <c r="S37" s="123"/>
      <c r="T37" s="123"/>
      <c r="U37" s="123"/>
      <c r="V37" s="123"/>
      <c r="W37" s="123"/>
      <c r="X37" s="123"/>
      <c r="Y37" s="123"/>
      <c r="Z37" s="121"/>
    </row>
    <row r="38" spans="1:27" ht="20.100000000000001" customHeight="1" x14ac:dyDescent="0.15">
      <c r="A38" s="97">
        <f>IFERROR(IF(AND(TRIM($I38)&lt;&gt;"", NOT(IFERROR(SEARCH("@",$I38),0)&gt;0)),1001,0),3)</f>
        <v>0</v>
      </c>
      <c r="B38" s="97"/>
      <c r="C38" s="125"/>
      <c r="D38" s="117">
        <v>10</v>
      </c>
      <c r="E38" s="92" t="s">
        <v>61</v>
      </c>
      <c r="I38" s="49"/>
      <c r="J38" s="49"/>
      <c r="K38" s="49"/>
      <c r="L38" s="49"/>
      <c r="M38" s="49"/>
      <c r="N38" s="49"/>
      <c r="O38" s="49"/>
      <c r="P38" s="49"/>
      <c r="Q38" s="55"/>
      <c r="R38" s="49"/>
      <c r="S38" s="49"/>
      <c r="T38" s="49"/>
      <c r="U38" s="49"/>
      <c r="V38" s="49"/>
      <c r="W38" s="49"/>
      <c r="X38" s="49"/>
      <c r="Y38" s="49"/>
      <c r="Z38" s="121"/>
    </row>
    <row r="39" spans="1:27" ht="20.100000000000001" customHeight="1" x14ac:dyDescent="0.15">
      <c r="A39" s="97"/>
      <c r="B39" s="97"/>
      <c r="C39" s="125"/>
      <c r="D39" s="117"/>
      <c r="I39" s="119"/>
      <c r="J39" s="130" t="s">
        <v>107</v>
      </c>
      <c r="K39" s="131"/>
      <c r="L39" s="124"/>
      <c r="M39" s="124"/>
      <c r="N39" s="124"/>
      <c r="O39" s="124"/>
      <c r="P39" s="124"/>
      <c r="Q39" s="132"/>
      <c r="R39" s="124"/>
      <c r="S39" s="124"/>
      <c r="T39" s="124"/>
      <c r="U39" s="124"/>
      <c r="V39" s="124"/>
      <c r="W39" s="124"/>
      <c r="X39" s="124"/>
      <c r="Y39" s="124"/>
      <c r="Z39" s="122"/>
      <c r="AA39" s="133"/>
    </row>
    <row r="40" spans="1:27" ht="20.100000000000001" customHeight="1" x14ac:dyDescent="0.15">
      <c r="A40" s="97">
        <f>IFERROR(IF(AND($I40&lt;&gt;"一致する", $I40&lt;&gt;"一致しない"),1001,0),3)</f>
        <v>0</v>
      </c>
      <c r="B40" s="97"/>
      <c r="C40" s="116"/>
      <c r="D40" s="117">
        <v>11</v>
      </c>
      <c r="E40" s="92" t="s">
        <v>62</v>
      </c>
      <c r="I40" s="49" t="s">
        <v>63</v>
      </c>
      <c r="J40" s="49"/>
      <c r="K40" s="49"/>
      <c r="L40" s="49"/>
      <c r="M40" s="49"/>
      <c r="N40" s="122"/>
      <c r="O40" s="122"/>
      <c r="P40" s="122"/>
      <c r="Q40" s="122"/>
      <c r="R40" s="122"/>
      <c r="S40" s="122"/>
      <c r="T40" s="122"/>
      <c r="U40" s="122"/>
      <c r="V40" s="122"/>
      <c r="W40" s="122"/>
      <c r="X40" s="122"/>
      <c r="Y40" s="122"/>
      <c r="Z40" s="121"/>
      <c r="AA40" s="122"/>
    </row>
    <row r="41" spans="1:27" ht="20.100000000000001" customHeight="1" x14ac:dyDescent="0.15">
      <c r="A41" s="97"/>
      <c r="B41" s="97"/>
      <c r="C41" s="125"/>
      <c r="D41" s="122"/>
      <c r="E41" s="122"/>
      <c r="F41" s="122"/>
      <c r="G41" s="122"/>
      <c r="H41" s="122"/>
      <c r="I41" s="128"/>
      <c r="J41" s="134" t="s">
        <v>99</v>
      </c>
      <c r="K41" s="124"/>
      <c r="L41" s="124"/>
      <c r="M41" s="124"/>
      <c r="N41" s="124"/>
      <c r="O41" s="124"/>
      <c r="P41" s="124"/>
      <c r="Q41" s="124"/>
      <c r="R41" s="124"/>
      <c r="S41" s="124"/>
      <c r="T41" s="124"/>
      <c r="U41" s="124"/>
      <c r="V41" s="124"/>
      <c r="W41" s="124"/>
      <c r="X41" s="124"/>
      <c r="Y41" s="124"/>
      <c r="Z41" s="135"/>
      <c r="AA41" s="122"/>
    </row>
    <row r="42" spans="1:27" ht="20.100000000000001" customHeight="1" x14ac:dyDescent="0.15">
      <c r="A42" s="97"/>
      <c r="B42" s="97"/>
      <c r="C42" s="136"/>
      <c r="D42" s="137"/>
      <c r="E42" s="137"/>
      <c r="F42" s="137"/>
      <c r="G42" s="137"/>
      <c r="H42" s="137"/>
      <c r="I42" s="138"/>
      <c r="J42" s="138"/>
      <c r="K42" s="139"/>
      <c r="L42" s="138"/>
      <c r="M42" s="138"/>
      <c r="N42" s="138"/>
      <c r="O42" s="138"/>
      <c r="P42" s="138"/>
      <c r="Q42" s="138"/>
      <c r="R42" s="138"/>
      <c r="S42" s="138"/>
      <c r="T42" s="138"/>
      <c r="U42" s="138"/>
      <c r="V42" s="138"/>
      <c r="W42" s="138"/>
      <c r="X42" s="138"/>
      <c r="Y42" s="138"/>
      <c r="Z42" s="140"/>
    </row>
    <row r="43" spans="1:27" ht="15" customHeight="1" x14ac:dyDescent="0.15">
      <c r="A43" s="97"/>
      <c r="B43" s="97"/>
      <c r="C43" s="122"/>
      <c r="D43" s="122"/>
      <c r="E43" s="122"/>
      <c r="F43" s="122"/>
      <c r="G43" s="122"/>
      <c r="H43" s="122"/>
      <c r="I43" s="141"/>
      <c r="J43" s="142"/>
      <c r="K43" s="142"/>
      <c r="L43" s="142"/>
      <c r="M43" s="142"/>
      <c r="N43" s="142"/>
      <c r="O43" s="142"/>
      <c r="P43" s="142"/>
      <c r="Q43" s="142"/>
      <c r="R43" s="142"/>
      <c r="S43" s="142"/>
      <c r="T43" s="142"/>
      <c r="U43" s="142"/>
      <c r="V43" s="142"/>
      <c r="W43" s="142"/>
      <c r="X43" s="142"/>
      <c r="Y43" s="142"/>
      <c r="Z43" s="122"/>
    </row>
    <row r="44" spans="1:27" ht="15.75" hidden="1" customHeight="1" x14ac:dyDescent="0.15">
      <c r="A44" s="97"/>
      <c r="B44" s="97"/>
      <c r="C44" s="122"/>
      <c r="D44" s="122"/>
      <c r="E44" s="122"/>
      <c r="F44" s="122"/>
      <c r="G44" s="122"/>
      <c r="H44" s="122"/>
      <c r="I44" s="142"/>
      <c r="J44" s="122"/>
      <c r="K44" s="122"/>
      <c r="L44" s="122"/>
      <c r="M44" s="122"/>
      <c r="N44" s="122"/>
      <c r="O44" s="122"/>
      <c r="P44" s="122"/>
      <c r="Q44" s="122"/>
      <c r="R44" s="122"/>
      <c r="S44" s="122"/>
      <c r="T44" s="122"/>
      <c r="U44" s="122"/>
      <c r="V44" s="122"/>
      <c r="W44" s="122"/>
      <c r="X44" s="122"/>
      <c r="Y44" s="122"/>
      <c r="Z44" s="122"/>
    </row>
    <row r="45" spans="1:27" ht="15.75" hidden="1" customHeight="1" x14ac:dyDescent="0.15">
      <c r="A45" s="97"/>
      <c r="B45" s="97"/>
      <c r="C45" s="122"/>
      <c r="D45" s="122"/>
      <c r="E45" s="122"/>
      <c r="F45" s="122"/>
      <c r="G45" s="122"/>
      <c r="H45" s="122"/>
      <c r="I45" s="142"/>
      <c r="J45" s="122"/>
      <c r="K45" s="122"/>
      <c r="L45" s="122"/>
      <c r="M45" s="122"/>
      <c r="N45" s="122"/>
      <c r="O45" s="122"/>
      <c r="P45" s="122"/>
      <c r="Q45" s="122"/>
      <c r="R45" s="122"/>
      <c r="S45" s="122"/>
      <c r="T45" s="122"/>
      <c r="U45" s="122"/>
      <c r="V45" s="122"/>
      <c r="W45" s="122"/>
      <c r="X45" s="122"/>
      <c r="Y45" s="122"/>
      <c r="Z45" s="122"/>
    </row>
    <row r="46" spans="1:27" ht="15.75" hidden="1" customHeight="1" x14ac:dyDescent="0.15">
      <c r="A46" s="97"/>
      <c r="B46" s="97"/>
      <c r="C46" s="122"/>
      <c r="D46" s="122"/>
      <c r="E46" s="122"/>
      <c r="F46" s="122"/>
      <c r="G46" s="122"/>
      <c r="H46" s="122"/>
      <c r="I46" s="142"/>
      <c r="J46" s="122"/>
      <c r="K46" s="122"/>
      <c r="L46" s="122"/>
      <c r="M46" s="122"/>
      <c r="N46" s="122"/>
      <c r="O46" s="122"/>
      <c r="P46" s="122"/>
      <c r="Q46" s="122"/>
      <c r="R46" s="122"/>
      <c r="S46" s="122"/>
      <c r="T46" s="122"/>
      <c r="U46" s="122"/>
      <c r="V46" s="122"/>
      <c r="W46" s="122"/>
      <c r="X46" s="122"/>
      <c r="Y46" s="122"/>
      <c r="Z46" s="122"/>
    </row>
    <row r="47" spans="1:27" ht="15.75" hidden="1" customHeight="1" x14ac:dyDescent="0.15">
      <c r="A47" s="97"/>
      <c r="B47" s="97"/>
      <c r="C47" s="122"/>
      <c r="D47" s="122"/>
      <c r="E47" s="122"/>
      <c r="F47" s="122"/>
      <c r="G47" s="122"/>
      <c r="H47" s="122"/>
      <c r="I47" s="142"/>
      <c r="J47" s="122"/>
      <c r="K47" s="122"/>
      <c r="L47" s="122"/>
      <c r="M47" s="122"/>
      <c r="N47" s="122"/>
      <c r="O47" s="122"/>
      <c r="P47" s="122"/>
      <c r="Q47" s="122"/>
      <c r="R47" s="122"/>
      <c r="S47" s="122"/>
      <c r="T47" s="122"/>
      <c r="U47" s="122"/>
      <c r="V47" s="122"/>
      <c r="W47" s="122"/>
      <c r="X47" s="122"/>
      <c r="Y47" s="122"/>
      <c r="Z47" s="122"/>
    </row>
    <row r="48" spans="1:27" ht="15.75" hidden="1" customHeight="1" x14ac:dyDescent="0.15">
      <c r="A48" s="97"/>
      <c r="B48" s="97"/>
      <c r="C48" s="122"/>
      <c r="D48" s="122"/>
      <c r="E48" s="122"/>
      <c r="F48" s="122"/>
      <c r="G48" s="122"/>
      <c r="H48" s="122"/>
      <c r="I48" s="142"/>
      <c r="J48" s="122"/>
      <c r="K48" s="122"/>
      <c r="L48" s="122"/>
      <c r="M48" s="122"/>
      <c r="N48" s="122"/>
      <c r="O48" s="122"/>
      <c r="P48" s="122"/>
      <c r="Q48" s="122"/>
      <c r="R48" s="122"/>
      <c r="S48" s="122"/>
      <c r="T48" s="122"/>
      <c r="U48" s="122"/>
      <c r="V48" s="122"/>
      <c r="W48" s="122"/>
      <c r="X48" s="122"/>
      <c r="Y48" s="122"/>
      <c r="Z48" s="122"/>
    </row>
    <row r="49" spans="1:26" ht="15.75" hidden="1" customHeight="1" x14ac:dyDescent="0.15">
      <c r="A49" s="97"/>
      <c r="B49" s="97"/>
      <c r="C49" s="122"/>
      <c r="D49" s="122"/>
      <c r="E49" s="122"/>
      <c r="F49" s="122"/>
      <c r="G49" s="122"/>
      <c r="H49" s="122"/>
      <c r="I49" s="142"/>
      <c r="J49" s="122"/>
      <c r="K49" s="122"/>
      <c r="L49" s="122"/>
      <c r="M49" s="122"/>
      <c r="N49" s="122"/>
      <c r="O49" s="122"/>
      <c r="P49" s="122"/>
      <c r="Q49" s="122"/>
      <c r="R49" s="122"/>
      <c r="S49" s="122"/>
      <c r="T49" s="122"/>
      <c r="U49" s="122"/>
      <c r="V49" s="122"/>
      <c r="W49" s="122"/>
      <c r="X49" s="122"/>
      <c r="Y49" s="122"/>
      <c r="Z49" s="122"/>
    </row>
    <row r="50" spans="1:26" ht="15.75" hidden="1" customHeight="1" x14ac:dyDescent="0.15">
      <c r="A50" s="97"/>
      <c r="B50" s="97"/>
      <c r="C50" s="122"/>
      <c r="D50" s="122"/>
      <c r="E50" s="122"/>
      <c r="F50" s="122"/>
      <c r="G50" s="122"/>
      <c r="H50" s="122"/>
      <c r="I50" s="142"/>
      <c r="J50" s="122"/>
      <c r="K50" s="122"/>
      <c r="L50" s="122"/>
      <c r="M50" s="122"/>
      <c r="N50" s="122"/>
      <c r="O50" s="122"/>
      <c r="P50" s="122"/>
      <c r="Q50" s="122"/>
      <c r="R50" s="122"/>
      <c r="S50" s="122"/>
      <c r="T50" s="122"/>
      <c r="U50" s="122"/>
      <c r="V50" s="122"/>
      <c r="W50" s="122"/>
      <c r="X50" s="122"/>
      <c r="Y50" s="122"/>
      <c r="Z50" s="122"/>
    </row>
    <row r="51" spans="1:26" ht="15.75" hidden="1" customHeight="1" x14ac:dyDescent="0.15">
      <c r="A51" s="97"/>
      <c r="B51" s="97"/>
      <c r="C51" s="122"/>
      <c r="D51" s="122"/>
      <c r="E51" s="122"/>
      <c r="F51" s="122"/>
      <c r="G51" s="122"/>
      <c r="H51" s="122"/>
      <c r="I51" s="142"/>
      <c r="J51" s="122"/>
      <c r="K51" s="122"/>
      <c r="L51" s="122"/>
      <c r="M51" s="122"/>
      <c r="N51" s="122"/>
      <c r="O51" s="122"/>
      <c r="P51" s="122"/>
      <c r="Q51" s="122"/>
      <c r="R51" s="122"/>
      <c r="S51" s="122"/>
      <c r="T51" s="122"/>
      <c r="U51" s="122"/>
      <c r="V51" s="122"/>
      <c r="W51" s="122"/>
      <c r="X51" s="122"/>
      <c r="Y51" s="122"/>
      <c r="Z51" s="122"/>
    </row>
    <row r="52" spans="1:26" ht="15.75" hidden="1" customHeight="1" x14ac:dyDescent="0.15">
      <c r="A52" s="97"/>
      <c r="B52" s="97"/>
      <c r="C52" s="122"/>
      <c r="D52" s="122"/>
      <c r="E52" s="122"/>
      <c r="F52" s="122"/>
      <c r="G52" s="122"/>
      <c r="H52" s="122"/>
      <c r="I52" s="142"/>
      <c r="J52" s="122"/>
      <c r="K52" s="122"/>
      <c r="L52" s="122"/>
      <c r="M52" s="122"/>
      <c r="N52" s="122"/>
      <c r="O52" s="122"/>
      <c r="P52" s="122"/>
      <c r="Q52" s="122"/>
      <c r="R52" s="122"/>
      <c r="S52" s="122"/>
      <c r="T52" s="122"/>
      <c r="U52" s="122"/>
      <c r="V52" s="122"/>
      <c r="W52" s="122"/>
      <c r="X52" s="122"/>
      <c r="Y52" s="122"/>
      <c r="Z52" s="122"/>
    </row>
    <row r="53" spans="1:26" ht="15.75" hidden="1" customHeight="1" x14ac:dyDescent="0.15">
      <c r="A53" s="97"/>
      <c r="B53" s="97"/>
      <c r="C53" s="122"/>
      <c r="D53" s="122"/>
      <c r="E53" s="122"/>
      <c r="F53" s="122"/>
      <c r="G53" s="122"/>
      <c r="H53" s="122"/>
      <c r="I53" s="142"/>
      <c r="J53" s="122"/>
      <c r="K53" s="122"/>
      <c r="L53" s="122"/>
      <c r="M53" s="122"/>
      <c r="N53" s="122"/>
      <c r="O53" s="122"/>
      <c r="P53" s="122"/>
      <c r="Q53" s="122"/>
      <c r="R53" s="122"/>
      <c r="S53" s="122"/>
      <c r="T53" s="122"/>
      <c r="U53" s="122"/>
      <c r="V53" s="122"/>
      <c r="W53" s="122"/>
      <c r="X53" s="122"/>
      <c r="Y53" s="122"/>
      <c r="Z53" s="122"/>
    </row>
    <row r="54" spans="1:26" ht="15.75" hidden="1" customHeight="1" x14ac:dyDescent="0.15">
      <c r="A54" s="97"/>
      <c r="B54" s="97"/>
      <c r="C54" s="122"/>
      <c r="D54" s="122"/>
      <c r="E54" s="122"/>
      <c r="F54" s="122"/>
      <c r="G54" s="122"/>
      <c r="H54" s="122"/>
      <c r="I54" s="142"/>
      <c r="J54" s="122"/>
      <c r="K54" s="122"/>
      <c r="L54" s="122"/>
      <c r="M54" s="122"/>
      <c r="N54" s="122"/>
      <c r="O54" s="122"/>
      <c r="P54" s="122"/>
      <c r="Q54" s="122"/>
      <c r="R54" s="122"/>
      <c r="S54" s="122"/>
      <c r="T54" s="122"/>
      <c r="U54" s="122"/>
      <c r="V54" s="122"/>
      <c r="W54" s="122"/>
      <c r="X54" s="122"/>
      <c r="Y54" s="122"/>
      <c r="Z54" s="122"/>
    </row>
    <row r="55" spans="1:26" ht="15.75" hidden="1" customHeight="1" x14ac:dyDescent="0.15">
      <c r="A55" s="97"/>
      <c r="B55" s="97"/>
      <c r="C55" s="122"/>
      <c r="D55" s="122"/>
      <c r="E55" s="122"/>
      <c r="F55" s="122"/>
      <c r="G55" s="122"/>
      <c r="H55" s="122"/>
      <c r="I55" s="142"/>
      <c r="J55" s="122"/>
      <c r="K55" s="122"/>
      <c r="L55" s="122"/>
      <c r="M55" s="122"/>
      <c r="N55" s="122"/>
      <c r="O55" s="122"/>
      <c r="P55" s="122"/>
      <c r="Q55" s="122"/>
      <c r="R55" s="122"/>
      <c r="S55" s="122"/>
      <c r="T55" s="122"/>
      <c r="U55" s="122"/>
      <c r="V55" s="122"/>
      <c r="W55" s="122"/>
      <c r="X55" s="122"/>
      <c r="Y55" s="122"/>
      <c r="Z55" s="122"/>
    </row>
    <row r="56" spans="1:26" ht="15.75" hidden="1" customHeight="1" x14ac:dyDescent="0.15">
      <c r="A56" s="97"/>
      <c r="B56" s="97"/>
      <c r="C56" s="122"/>
      <c r="D56" s="122"/>
      <c r="E56" s="122"/>
      <c r="F56" s="122"/>
      <c r="G56" s="122"/>
      <c r="H56" s="122"/>
      <c r="I56" s="142"/>
      <c r="J56" s="122"/>
      <c r="K56" s="122"/>
      <c r="L56" s="122"/>
      <c r="M56" s="122"/>
      <c r="N56" s="122"/>
      <c r="O56" s="122"/>
      <c r="P56" s="122"/>
      <c r="Q56" s="122"/>
      <c r="R56" s="122"/>
      <c r="S56" s="122"/>
      <c r="T56" s="122"/>
      <c r="U56" s="122"/>
      <c r="V56" s="122"/>
      <c r="W56" s="122"/>
      <c r="X56" s="122"/>
      <c r="Y56" s="122"/>
      <c r="Z56" s="122"/>
    </row>
    <row r="57" spans="1:26" ht="15.75" hidden="1" customHeight="1" x14ac:dyDescent="0.15">
      <c r="A57" s="97"/>
      <c r="B57" s="97"/>
      <c r="C57" s="122"/>
      <c r="D57" s="122"/>
      <c r="E57" s="122"/>
      <c r="F57" s="122"/>
      <c r="G57" s="122"/>
      <c r="H57" s="122"/>
      <c r="I57" s="142"/>
      <c r="J57" s="122"/>
      <c r="K57" s="122"/>
      <c r="L57" s="122"/>
      <c r="M57" s="122"/>
      <c r="N57" s="122"/>
      <c r="O57" s="122"/>
      <c r="P57" s="122"/>
      <c r="Q57" s="122"/>
      <c r="R57" s="122"/>
      <c r="S57" s="122"/>
      <c r="T57" s="122"/>
      <c r="U57" s="122"/>
      <c r="V57" s="122"/>
      <c r="W57" s="122"/>
      <c r="X57" s="122"/>
      <c r="Y57" s="122"/>
      <c r="Z57" s="122"/>
    </row>
    <row r="58" spans="1:26" ht="15.75" hidden="1" customHeight="1" x14ac:dyDescent="0.15">
      <c r="A58" s="97"/>
      <c r="B58" s="97"/>
      <c r="C58" s="122"/>
      <c r="D58" s="122"/>
      <c r="E58" s="122"/>
      <c r="F58" s="122"/>
      <c r="G58" s="122"/>
      <c r="H58" s="122"/>
      <c r="I58" s="142"/>
      <c r="J58" s="122"/>
      <c r="K58" s="122"/>
      <c r="L58" s="122"/>
      <c r="M58" s="122"/>
      <c r="N58" s="122"/>
      <c r="O58" s="122"/>
      <c r="P58" s="122"/>
      <c r="Q58" s="122"/>
      <c r="R58" s="122"/>
      <c r="S58" s="122"/>
      <c r="T58" s="122"/>
      <c r="U58" s="122"/>
      <c r="V58" s="122"/>
      <c r="W58" s="122"/>
      <c r="X58" s="122"/>
      <c r="Y58" s="122"/>
      <c r="Z58" s="122"/>
    </row>
    <row r="59" spans="1:26" ht="15" customHeight="1" x14ac:dyDescent="0.15">
      <c r="A59" s="97"/>
      <c r="B59" s="97"/>
      <c r="C59" s="122"/>
      <c r="D59" s="122"/>
      <c r="E59" s="122"/>
      <c r="F59" s="122"/>
      <c r="G59" s="122"/>
      <c r="H59" s="122"/>
      <c r="I59" s="142"/>
      <c r="J59" s="122"/>
      <c r="K59" s="122"/>
      <c r="L59" s="122"/>
      <c r="M59" s="122"/>
      <c r="N59" s="122"/>
      <c r="O59" s="122"/>
      <c r="P59" s="122"/>
      <c r="Q59" s="122"/>
      <c r="R59" s="122"/>
      <c r="S59" s="122"/>
      <c r="T59" s="122"/>
      <c r="U59" s="122"/>
      <c r="V59" s="122"/>
      <c r="W59" s="122"/>
      <c r="X59" s="122"/>
      <c r="Y59" s="122"/>
      <c r="Z59" s="122"/>
    </row>
    <row r="60" spans="1:26" ht="20.100000000000001" customHeight="1" x14ac:dyDescent="0.15">
      <c r="A60" s="97"/>
      <c r="B60" s="97"/>
      <c r="C60" s="109" t="s">
        <v>64</v>
      </c>
      <c r="D60" s="110"/>
      <c r="E60" s="110"/>
      <c r="F60" s="110"/>
      <c r="G60" s="110"/>
      <c r="H60" s="111"/>
      <c r="I60" s="143"/>
      <c r="T60" s="92"/>
      <c r="U60" s="92"/>
      <c r="V60" s="92"/>
      <c r="W60" s="92"/>
      <c r="X60" s="92"/>
      <c r="Y60" s="92"/>
    </row>
    <row r="61" spans="1:26" ht="15" customHeight="1" x14ac:dyDescent="0.15">
      <c r="A61" s="97"/>
      <c r="B61" s="97"/>
      <c r="C61" s="112"/>
      <c r="D61" s="113"/>
      <c r="E61" s="113"/>
      <c r="F61" s="113"/>
      <c r="G61" s="113"/>
      <c r="H61" s="113"/>
      <c r="I61" s="114"/>
      <c r="J61" s="114"/>
      <c r="K61" s="114"/>
      <c r="L61" s="114"/>
      <c r="M61" s="114"/>
      <c r="N61" s="114"/>
      <c r="O61" s="114"/>
      <c r="P61" s="114"/>
      <c r="Q61" s="114"/>
      <c r="R61" s="114"/>
      <c r="S61" s="114"/>
      <c r="T61" s="114"/>
      <c r="U61" s="114"/>
      <c r="V61" s="114"/>
      <c r="W61" s="114"/>
      <c r="X61" s="114"/>
      <c r="Y61" s="114"/>
      <c r="Z61" s="115"/>
    </row>
    <row r="62" spans="1:26" ht="20.100000000000001" customHeight="1" x14ac:dyDescent="0.15">
      <c r="A62" s="97"/>
      <c r="B62" s="97"/>
      <c r="C62" s="112"/>
      <c r="D62" s="144" t="s">
        <v>65</v>
      </c>
      <c r="E62" s="144"/>
      <c r="F62" s="144"/>
      <c r="G62" s="144"/>
      <c r="H62" s="144"/>
      <c r="I62" s="144"/>
      <c r="J62" s="144"/>
      <c r="K62" s="144"/>
      <c r="L62" s="144"/>
      <c r="M62" s="144"/>
      <c r="N62" s="144"/>
      <c r="O62" s="144"/>
      <c r="P62" s="144"/>
      <c r="Q62" s="144"/>
      <c r="R62" s="144"/>
      <c r="S62" s="144"/>
      <c r="T62" s="144"/>
      <c r="U62" s="144"/>
      <c r="V62" s="144"/>
      <c r="W62" s="144"/>
      <c r="X62" s="144"/>
      <c r="Y62" s="144"/>
      <c r="Z62" s="121"/>
    </row>
    <row r="63" spans="1:26" ht="20.100000000000001" customHeight="1" x14ac:dyDescent="0.15">
      <c r="A63" s="97">
        <f>IFERROR(IF(AND($I63&lt;&gt;"しない", $I63&lt;&gt;"する"),1001,0),3)</f>
        <v>1001</v>
      </c>
      <c r="B63" s="97"/>
      <c r="C63" s="116"/>
      <c r="D63" s="117">
        <v>1</v>
      </c>
      <c r="E63" s="122" t="s">
        <v>66</v>
      </c>
      <c r="F63" s="122"/>
      <c r="G63" s="122"/>
      <c r="H63" s="122"/>
      <c r="I63" s="49"/>
      <c r="J63" s="49"/>
      <c r="K63" s="49"/>
      <c r="L63" s="49"/>
      <c r="M63" s="49"/>
      <c r="N63" s="122"/>
      <c r="O63" s="122"/>
      <c r="P63" s="122"/>
      <c r="Q63" s="122"/>
      <c r="R63" s="122"/>
      <c r="S63" s="122"/>
      <c r="T63" s="122"/>
      <c r="U63" s="122"/>
      <c r="V63" s="122"/>
      <c r="W63" s="122"/>
      <c r="X63" s="122"/>
      <c r="Y63" s="122"/>
      <c r="Z63" s="121"/>
    </row>
    <row r="64" spans="1:26" ht="20.100000000000001" customHeight="1" x14ac:dyDescent="0.15">
      <c r="A64" s="97"/>
      <c r="B64" s="97"/>
      <c r="C64" s="116"/>
      <c r="D64" s="122"/>
      <c r="E64" s="122"/>
      <c r="F64" s="122"/>
      <c r="G64" s="122"/>
      <c r="H64" s="122"/>
      <c r="I64" s="128"/>
      <c r="J64" s="124" t="s">
        <v>15</v>
      </c>
      <c r="K64" s="123"/>
      <c r="L64" s="123"/>
      <c r="M64" s="123"/>
      <c r="N64" s="123"/>
      <c r="O64" s="123"/>
      <c r="P64" s="123"/>
      <c r="Q64" s="123"/>
      <c r="R64" s="123"/>
      <c r="S64" s="123"/>
      <c r="T64" s="123"/>
      <c r="U64" s="123"/>
      <c r="V64" s="123"/>
      <c r="W64" s="123"/>
      <c r="X64" s="123"/>
      <c r="Y64" s="123"/>
      <c r="Z64" s="121"/>
    </row>
    <row r="65" spans="1:26" ht="20.100000000000001" hidden="1" customHeight="1" x14ac:dyDescent="0.15">
      <c r="A65" s="97"/>
      <c r="B65" s="97"/>
      <c r="C65" s="116"/>
      <c r="D65" s="122"/>
      <c r="E65" s="122"/>
      <c r="F65" s="122"/>
      <c r="G65" s="122"/>
      <c r="H65" s="122"/>
      <c r="I65" s="128"/>
      <c r="J65" s="123"/>
      <c r="K65" s="123"/>
      <c r="L65" s="123"/>
      <c r="M65" s="123"/>
      <c r="N65" s="123"/>
      <c r="O65" s="123"/>
      <c r="P65" s="123"/>
      <c r="Q65" s="123"/>
      <c r="R65" s="123"/>
      <c r="S65" s="123"/>
      <c r="T65" s="123"/>
      <c r="U65" s="123"/>
      <c r="V65" s="123"/>
      <c r="W65" s="123"/>
      <c r="X65" s="123"/>
      <c r="Y65" s="123"/>
      <c r="Z65" s="121"/>
    </row>
    <row r="66" spans="1:26" ht="20.100000000000001" hidden="1" customHeight="1" x14ac:dyDescent="0.15">
      <c r="A66" s="97"/>
      <c r="B66" s="97"/>
      <c r="C66" s="116"/>
      <c r="D66" s="122"/>
      <c r="E66" s="122"/>
      <c r="F66" s="122"/>
      <c r="G66" s="122"/>
      <c r="H66" s="122"/>
      <c r="I66" s="128"/>
      <c r="J66" s="123"/>
      <c r="K66" s="123"/>
      <c r="L66" s="123"/>
      <c r="M66" s="123"/>
      <c r="N66" s="123"/>
      <c r="O66" s="123"/>
      <c r="P66" s="123"/>
      <c r="Q66" s="123"/>
      <c r="R66" s="123"/>
      <c r="S66" s="123"/>
      <c r="T66" s="123"/>
      <c r="U66" s="123"/>
      <c r="V66" s="123"/>
      <c r="W66" s="123"/>
      <c r="X66" s="123"/>
      <c r="Y66" s="123"/>
      <c r="Z66" s="121"/>
    </row>
    <row r="67" spans="1:26" ht="20.100000000000001" hidden="1" customHeight="1" x14ac:dyDescent="0.15">
      <c r="A67" s="97"/>
      <c r="B67" s="97"/>
      <c r="C67" s="116"/>
      <c r="D67" s="122"/>
      <c r="E67" s="122"/>
      <c r="F67" s="122"/>
      <c r="G67" s="122"/>
      <c r="H67" s="122"/>
      <c r="I67" s="128"/>
      <c r="J67" s="123"/>
      <c r="K67" s="123"/>
      <c r="L67" s="123"/>
      <c r="M67" s="123"/>
      <c r="N67" s="123"/>
      <c r="O67" s="123"/>
      <c r="P67" s="123"/>
      <c r="Q67" s="123"/>
      <c r="R67" s="123"/>
      <c r="S67" s="123"/>
      <c r="T67" s="123"/>
      <c r="U67" s="123"/>
      <c r="V67" s="123"/>
      <c r="W67" s="123"/>
      <c r="X67" s="123"/>
      <c r="Y67" s="123"/>
      <c r="Z67" s="121"/>
    </row>
    <row r="68" spans="1:26" ht="20.100000000000001" hidden="1" customHeight="1" x14ac:dyDescent="0.15">
      <c r="A68" s="97"/>
      <c r="B68" s="97"/>
      <c r="C68" s="116"/>
      <c r="D68" s="122"/>
      <c r="E68" s="122"/>
      <c r="F68" s="122"/>
      <c r="G68" s="122"/>
      <c r="H68" s="122"/>
      <c r="I68" s="128"/>
      <c r="J68" s="123"/>
      <c r="K68" s="123"/>
      <c r="L68" s="123"/>
      <c r="M68" s="123"/>
      <c r="N68" s="123"/>
      <c r="O68" s="123"/>
      <c r="P68" s="123"/>
      <c r="Q68" s="123"/>
      <c r="R68" s="123"/>
      <c r="S68" s="123"/>
      <c r="T68" s="123"/>
      <c r="U68" s="123"/>
      <c r="V68" s="123"/>
      <c r="W68" s="123"/>
      <c r="X68" s="123"/>
      <c r="Y68" s="123"/>
      <c r="Z68" s="121"/>
    </row>
    <row r="69" spans="1:26" ht="20.100000000000001" customHeight="1" x14ac:dyDescent="0.15">
      <c r="A69" s="97">
        <f>IFERROR(IF(OR(AND($I63="する",TRIM($I69)=""),AND($I63="しない",NOT(ISBLANK($I69)))),1001,0),3)</f>
        <v>0</v>
      </c>
      <c r="B69" s="97"/>
      <c r="C69" s="116"/>
      <c r="D69" s="117">
        <v>2</v>
      </c>
      <c r="E69" s="92" t="s">
        <v>45</v>
      </c>
      <c r="I69" s="60"/>
      <c r="J69" s="61"/>
      <c r="K69" s="61"/>
      <c r="L69" s="61"/>
      <c r="M69" s="61"/>
      <c r="N69" s="122"/>
      <c r="O69" s="122"/>
      <c r="P69" s="122"/>
      <c r="Q69" s="122"/>
      <c r="R69" s="122"/>
      <c r="S69" s="122"/>
      <c r="T69" s="122"/>
      <c r="U69" s="122"/>
      <c r="V69" s="122"/>
      <c r="W69" s="122"/>
      <c r="X69" s="122"/>
      <c r="Y69" s="122"/>
      <c r="Z69" s="121"/>
    </row>
    <row r="70" spans="1:26" ht="20.100000000000001" customHeight="1" x14ac:dyDescent="0.15">
      <c r="A70" s="97"/>
      <c r="B70" s="97"/>
      <c r="C70" s="116"/>
      <c r="D70" s="117"/>
      <c r="E70" s="122"/>
      <c r="F70" s="122"/>
      <c r="G70" s="122"/>
      <c r="H70" s="122"/>
      <c r="I70" s="119"/>
      <c r="J70" s="124" t="s">
        <v>109</v>
      </c>
      <c r="K70" s="123"/>
      <c r="L70" s="123"/>
      <c r="M70" s="123"/>
      <c r="N70" s="123"/>
      <c r="O70" s="123"/>
      <c r="P70" s="123"/>
      <c r="Q70" s="123"/>
      <c r="R70" s="123"/>
      <c r="S70" s="123"/>
      <c r="T70" s="123"/>
      <c r="U70" s="123"/>
      <c r="V70" s="123"/>
      <c r="W70" s="123"/>
      <c r="X70" s="123"/>
      <c r="Y70" s="123"/>
      <c r="Z70" s="121"/>
    </row>
    <row r="71" spans="1:26" ht="20.100000000000001" customHeight="1" x14ac:dyDescent="0.15">
      <c r="A71" s="97">
        <f>IFERROR(IF(OR(AND($I63="する",AND($I71&lt;&gt;"", OR(ISERROR(FIND("@"&amp;LEFT($I71,3)&amp;"@", 都道府県3))=FALSE, ISERROR(FIND("@"&amp;LEFT($I71,4)&amp;"@",都道府県4))=FALSE))=FALSE),AND($I63="しない",NOT(ISBLANK($I71)))),1001,0),3)</f>
        <v>0</v>
      </c>
      <c r="B71" s="97"/>
      <c r="C71" s="116"/>
      <c r="D71" s="117">
        <v>3</v>
      </c>
      <c r="E71" s="92" t="s">
        <v>46</v>
      </c>
      <c r="I71" s="62"/>
      <c r="J71" s="62"/>
      <c r="K71" s="62"/>
      <c r="L71" s="62"/>
      <c r="M71" s="62"/>
      <c r="N71" s="62"/>
      <c r="O71" s="62"/>
      <c r="P71" s="62"/>
      <c r="Q71" s="63"/>
      <c r="R71" s="62"/>
      <c r="S71" s="62"/>
      <c r="T71" s="62"/>
      <c r="U71" s="62"/>
      <c r="V71" s="62"/>
      <c r="W71" s="62"/>
      <c r="X71" s="62"/>
      <c r="Y71" s="62"/>
      <c r="Z71" s="121"/>
    </row>
    <row r="72" spans="1:26" ht="20.100000000000001" customHeight="1" x14ac:dyDescent="0.15">
      <c r="A72" s="97"/>
      <c r="B72" s="97"/>
      <c r="C72" s="116"/>
      <c r="D72" s="117"/>
      <c r="E72" s="122"/>
      <c r="F72" s="122"/>
      <c r="G72" s="122"/>
      <c r="H72" s="122"/>
      <c r="I72" s="119"/>
      <c r="J72" s="124" t="s">
        <v>47</v>
      </c>
      <c r="K72" s="123"/>
      <c r="L72" s="123"/>
      <c r="M72" s="123"/>
      <c r="N72" s="123"/>
      <c r="O72" s="123"/>
      <c r="P72" s="123"/>
      <c r="Q72" s="123"/>
      <c r="R72" s="123"/>
      <c r="S72" s="123"/>
      <c r="T72" s="123"/>
      <c r="U72" s="123"/>
      <c r="V72" s="123"/>
      <c r="W72" s="123"/>
      <c r="X72" s="123"/>
      <c r="Y72" s="123"/>
      <c r="Z72" s="121"/>
    </row>
    <row r="73" spans="1:26" ht="20.100000000000001" customHeight="1" x14ac:dyDescent="0.15">
      <c r="A73" s="97">
        <f>IFERROR(IF(OR(AND($I63="する",TRIM($I73)=""),AND($I63="しない",NOT(ISBLANK($I73)))),1001,0),3)</f>
        <v>0</v>
      </c>
      <c r="B73" s="97"/>
      <c r="C73" s="116"/>
      <c r="D73" s="117">
        <v>4</v>
      </c>
      <c r="E73" s="92" t="s">
        <v>48</v>
      </c>
      <c r="I73" s="49"/>
      <c r="J73" s="49"/>
      <c r="K73" s="49"/>
      <c r="L73" s="49"/>
      <c r="M73" s="49"/>
      <c r="N73" s="49"/>
      <c r="O73" s="49"/>
      <c r="P73" s="49"/>
      <c r="Q73" s="59"/>
      <c r="R73" s="49"/>
      <c r="S73" s="49"/>
      <c r="T73" s="49"/>
      <c r="U73" s="49"/>
      <c r="V73" s="49"/>
      <c r="W73" s="49"/>
      <c r="X73" s="49"/>
      <c r="Y73" s="49"/>
      <c r="Z73" s="121"/>
    </row>
    <row r="74" spans="1:26" ht="30" customHeight="1" x14ac:dyDescent="0.15">
      <c r="A74" s="97"/>
      <c r="B74" s="97"/>
      <c r="C74" s="125"/>
      <c r="D74" s="122"/>
      <c r="I74" s="119"/>
      <c r="J74" s="145" t="s">
        <v>117</v>
      </c>
      <c r="K74" s="145"/>
      <c r="L74" s="145"/>
      <c r="M74" s="145"/>
      <c r="N74" s="145"/>
      <c r="O74" s="145"/>
      <c r="P74" s="145"/>
      <c r="Q74" s="145"/>
      <c r="R74" s="145"/>
      <c r="S74" s="145"/>
      <c r="T74" s="145"/>
      <c r="U74" s="145"/>
      <c r="V74" s="145"/>
      <c r="W74" s="145"/>
      <c r="X74" s="145"/>
      <c r="Y74" s="145"/>
      <c r="Z74" s="121"/>
    </row>
    <row r="75" spans="1:26" ht="20.100000000000001" customHeight="1" x14ac:dyDescent="0.15">
      <c r="A75" s="97">
        <f>IFERROR(IF(OR(AND($I63="する",TRIM($I75)=""),AND($I63="しない",NOT(ISBLANK($I75)))),1001,0),3)</f>
        <v>0</v>
      </c>
      <c r="B75" s="97"/>
      <c r="C75" s="116"/>
      <c r="D75" s="117">
        <v>5</v>
      </c>
      <c r="E75" s="92" t="s">
        <v>49</v>
      </c>
      <c r="I75" s="49"/>
      <c r="J75" s="49"/>
      <c r="K75" s="49"/>
      <c r="L75" s="49"/>
      <c r="M75" s="49"/>
      <c r="N75" s="49"/>
      <c r="O75" s="49"/>
      <c r="P75" s="49"/>
      <c r="Q75" s="49"/>
      <c r="R75" s="49"/>
      <c r="S75" s="49"/>
      <c r="T75" s="49"/>
      <c r="U75" s="49"/>
      <c r="V75" s="49"/>
      <c r="W75" s="49"/>
      <c r="X75" s="49"/>
      <c r="Y75" s="49"/>
      <c r="Z75" s="121"/>
    </row>
    <row r="76" spans="1:26" ht="30" customHeight="1" x14ac:dyDescent="0.15">
      <c r="A76" s="97"/>
      <c r="B76" s="97"/>
      <c r="C76" s="125"/>
      <c r="D76" s="122"/>
      <c r="E76" s="122"/>
      <c r="F76" s="122"/>
      <c r="G76" s="122"/>
      <c r="H76" s="122"/>
      <c r="I76" s="119"/>
      <c r="J76" s="145" t="s">
        <v>118</v>
      </c>
      <c r="K76" s="145"/>
      <c r="L76" s="145"/>
      <c r="M76" s="145"/>
      <c r="N76" s="145"/>
      <c r="O76" s="145"/>
      <c r="P76" s="145"/>
      <c r="Q76" s="145"/>
      <c r="R76" s="145"/>
      <c r="S76" s="145"/>
      <c r="T76" s="145"/>
      <c r="U76" s="145"/>
      <c r="V76" s="145"/>
      <c r="W76" s="145"/>
      <c r="X76" s="145"/>
      <c r="Y76" s="145"/>
      <c r="Z76" s="121"/>
    </row>
    <row r="77" spans="1:26" ht="20.100000000000001" customHeight="1" x14ac:dyDescent="0.15">
      <c r="A77" s="97">
        <f>IFERROR(IF(OR(AND($I63="する",TRIM($I77)=""),AND($I63="しない",NOT(ISBLANK($I77)))),1001,0),3)</f>
        <v>0</v>
      </c>
      <c r="B77" s="97"/>
      <c r="C77" s="116"/>
      <c r="D77" s="117">
        <v>6</v>
      </c>
      <c r="E77" s="92" t="s">
        <v>67</v>
      </c>
      <c r="I77" s="49"/>
      <c r="J77" s="49"/>
      <c r="K77" s="49"/>
      <c r="L77" s="49"/>
      <c r="M77" s="49"/>
      <c r="N77" s="49"/>
      <c r="O77" s="49"/>
      <c r="P77" s="49"/>
      <c r="Q77" s="49"/>
      <c r="R77" s="49"/>
      <c r="S77" s="49"/>
      <c r="T77" s="49"/>
      <c r="U77" s="49"/>
      <c r="V77" s="49"/>
      <c r="W77" s="49"/>
      <c r="X77" s="49"/>
      <c r="Y77" s="49"/>
      <c r="Z77" s="121"/>
    </row>
    <row r="78" spans="1:26" ht="20.100000000000001" customHeight="1" x14ac:dyDescent="0.15">
      <c r="A78" s="97"/>
      <c r="B78" s="97"/>
      <c r="C78" s="125"/>
      <c r="D78" s="122"/>
      <c r="E78" s="122"/>
      <c r="F78" s="122"/>
      <c r="G78" s="122"/>
      <c r="H78" s="122"/>
      <c r="I78" s="119"/>
      <c r="J78" s="134" t="s">
        <v>68</v>
      </c>
      <c r="K78" s="123"/>
      <c r="L78" s="123"/>
      <c r="M78" s="123"/>
      <c r="N78" s="123"/>
      <c r="O78" s="123"/>
      <c r="P78" s="123"/>
      <c r="Q78" s="123"/>
      <c r="R78" s="123"/>
      <c r="S78" s="123"/>
      <c r="T78" s="123"/>
      <c r="U78" s="123"/>
      <c r="V78" s="123"/>
      <c r="W78" s="123"/>
      <c r="X78" s="123"/>
      <c r="Y78" s="123"/>
      <c r="Z78" s="121"/>
    </row>
    <row r="79" spans="1:26" ht="20.100000000000001" customHeight="1" x14ac:dyDescent="0.15">
      <c r="A79" s="97">
        <f>IFERROR(IF(OR(AND($I63="する",OR(TRIM($I79)="", NOT(OR(IFERROR(SEARCH(" ",$I79),0)&gt;0, IFERROR(SEARCH("　",$I79),0)&gt;0)))),AND($I63="しない",NOT(ISBLANK($I79)))),1001,0),3)</f>
        <v>0</v>
      </c>
      <c r="B79" s="97"/>
      <c r="C79" s="116"/>
      <c r="D79" s="117">
        <v>7</v>
      </c>
      <c r="E79" s="92" t="s">
        <v>69</v>
      </c>
      <c r="I79" s="49"/>
      <c r="J79" s="49"/>
      <c r="K79" s="49"/>
      <c r="L79" s="49"/>
      <c r="M79" s="49"/>
      <c r="N79" s="49"/>
      <c r="O79" s="49"/>
      <c r="P79" s="49"/>
      <c r="Q79" s="49"/>
      <c r="R79" s="49"/>
      <c r="S79" s="49"/>
      <c r="T79" s="49"/>
      <c r="U79" s="49"/>
      <c r="V79" s="49"/>
      <c r="W79" s="49"/>
      <c r="X79" s="49"/>
      <c r="Y79" s="49"/>
      <c r="Z79" s="121"/>
    </row>
    <row r="80" spans="1:26" ht="20.100000000000001" customHeight="1" x14ac:dyDescent="0.15">
      <c r="A80" s="97"/>
      <c r="B80" s="97"/>
      <c r="C80" s="125"/>
      <c r="D80" s="122"/>
      <c r="E80" s="146" t="s">
        <v>70</v>
      </c>
      <c r="F80" s="122"/>
      <c r="G80" s="122"/>
      <c r="H80" s="122"/>
      <c r="I80" s="128"/>
      <c r="J80" s="124" t="s">
        <v>53</v>
      </c>
      <c r="K80" s="124"/>
      <c r="L80" s="124"/>
      <c r="M80" s="124"/>
      <c r="N80" s="124"/>
      <c r="O80" s="124"/>
      <c r="P80" s="124"/>
      <c r="Q80" s="124"/>
      <c r="R80" s="124"/>
      <c r="S80" s="124"/>
      <c r="T80" s="124"/>
      <c r="U80" s="124"/>
      <c r="V80" s="124"/>
      <c r="W80" s="124"/>
      <c r="X80" s="124"/>
      <c r="Y80" s="124"/>
      <c r="Z80" s="121"/>
    </row>
    <row r="81" spans="1:27" ht="20.100000000000001" customHeight="1" x14ac:dyDescent="0.15">
      <c r="A81" s="97">
        <f>IFERROR(IF(OR(AND($I63="する",OR(TRIM($I81)="", NOT(OR(IFERROR(SEARCH(" ",$I81),0)&gt;0, IFERROR(SEARCH("　",$I81),0)&gt;0)))),AND($I63="しない",NOT(ISBLANK($I81)))),1001,0),3)</f>
        <v>0</v>
      </c>
      <c r="B81" s="97"/>
      <c r="C81" s="116"/>
      <c r="D81" s="117">
        <v>8</v>
      </c>
      <c r="E81" s="92" t="s">
        <v>69</v>
      </c>
      <c r="I81" s="49"/>
      <c r="J81" s="49"/>
      <c r="K81" s="49"/>
      <c r="L81" s="49"/>
      <c r="M81" s="49"/>
      <c r="N81" s="49"/>
      <c r="O81" s="49"/>
      <c r="P81" s="49"/>
      <c r="Q81" s="49"/>
      <c r="R81" s="49"/>
      <c r="S81" s="49"/>
      <c r="T81" s="49"/>
      <c r="U81" s="49"/>
      <c r="V81" s="49"/>
      <c r="W81" s="49"/>
      <c r="X81" s="49"/>
      <c r="Y81" s="49"/>
      <c r="Z81" s="121"/>
    </row>
    <row r="82" spans="1:27" ht="20.100000000000001" customHeight="1" x14ac:dyDescent="0.15">
      <c r="A82" s="97"/>
      <c r="B82" s="97"/>
      <c r="C82" s="125"/>
      <c r="D82" s="122"/>
      <c r="E82" s="122"/>
      <c r="F82" s="122"/>
      <c r="G82" s="122"/>
      <c r="H82" s="122"/>
      <c r="I82" s="128"/>
      <c r="J82" s="124" t="s">
        <v>55</v>
      </c>
      <c r="K82" s="124"/>
      <c r="L82" s="124"/>
      <c r="M82" s="124"/>
      <c r="N82" s="124"/>
      <c r="O82" s="124"/>
      <c r="P82" s="124"/>
      <c r="Q82" s="124"/>
      <c r="R82" s="124"/>
      <c r="S82" s="124"/>
      <c r="T82" s="124"/>
      <c r="U82" s="124"/>
      <c r="V82" s="124"/>
      <c r="W82" s="124"/>
      <c r="X82" s="124"/>
      <c r="Y82" s="124"/>
      <c r="Z82" s="121"/>
    </row>
    <row r="83" spans="1:27" ht="20.100000000000001" customHeight="1" x14ac:dyDescent="0.15">
      <c r="A83" s="97">
        <f>IFERROR(IF(OR(AND($I63="する",NOT(AND(TRIM($I83)&lt;&gt;"",ISNUMBER(VALUE(SUBSTITUTE($I83,"-",""))),IFERROR(SEARCH("-",$I83),0)&gt;0))), AND($I63="しない",NOT(ISBLANK($I83)))),1001,0),3)</f>
        <v>0</v>
      </c>
      <c r="B83" s="97"/>
      <c r="C83" s="116"/>
      <c r="D83" s="117">
        <v>9</v>
      </c>
      <c r="E83" s="92" t="s">
        <v>56</v>
      </c>
      <c r="I83" s="49"/>
      <c r="J83" s="49"/>
      <c r="K83" s="49"/>
      <c r="L83" s="49"/>
      <c r="M83" s="49"/>
      <c r="O83" s="129" t="s">
        <v>57</v>
      </c>
      <c r="P83" s="1"/>
      <c r="Q83" s="92" t="s">
        <v>58</v>
      </c>
      <c r="T83" s="92"/>
      <c r="U83" s="92"/>
      <c r="V83" s="92"/>
      <c r="W83" s="92"/>
      <c r="X83" s="92"/>
      <c r="Y83" s="123"/>
      <c r="Z83" s="121"/>
    </row>
    <row r="84" spans="1:27" ht="20.100000000000001" customHeight="1" x14ac:dyDescent="0.15">
      <c r="A84" s="97">
        <f>IFERROR(IF(AND($I63="しない",NOT(ISBLANK($P83))),1001,0),3)</f>
        <v>0</v>
      </c>
      <c r="B84" s="97"/>
      <c r="C84" s="125"/>
      <c r="D84" s="122"/>
      <c r="E84" s="122"/>
      <c r="F84" s="122"/>
      <c r="G84" s="122"/>
      <c r="H84" s="122"/>
      <c r="I84" s="119"/>
      <c r="J84" s="124" t="s">
        <v>59</v>
      </c>
      <c r="K84" s="123"/>
      <c r="L84" s="123"/>
      <c r="M84" s="123"/>
      <c r="N84" s="123"/>
      <c r="O84" s="123"/>
      <c r="P84" s="123"/>
      <c r="Q84" s="123"/>
      <c r="R84" s="123"/>
      <c r="S84" s="123"/>
      <c r="T84" s="123"/>
      <c r="U84" s="123"/>
      <c r="V84" s="123"/>
      <c r="W84" s="123"/>
      <c r="X84" s="123"/>
      <c r="Y84" s="123"/>
      <c r="Z84" s="121"/>
    </row>
    <row r="85" spans="1:27" ht="20.100000000000001" customHeight="1" x14ac:dyDescent="0.15">
      <c r="A85" s="97">
        <f>IFERROR(IF(OR(AND($I63="する",NOT(AND(TRIM($I85)&lt;&gt;"",ISNUMBER(VALUE(SUBSTITUTE($I85,"-",""))),IFERROR(SEARCH("-",$I85),0)&gt;0))), AND($I63="しない",NOT(ISBLANK($I85)))),1001,0),3)</f>
        <v>0</v>
      </c>
      <c r="B85" s="97"/>
      <c r="C85" s="116"/>
      <c r="D85" s="117">
        <v>10</v>
      </c>
      <c r="E85" s="92" t="s">
        <v>60</v>
      </c>
      <c r="I85" s="49"/>
      <c r="J85" s="49"/>
      <c r="K85" s="49"/>
      <c r="L85" s="49"/>
      <c r="M85" s="49"/>
      <c r="N85" s="123"/>
      <c r="O85" s="123"/>
      <c r="P85" s="123"/>
      <c r="Q85" s="123"/>
      <c r="R85" s="123"/>
      <c r="S85" s="123"/>
      <c r="T85" s="123"/>
      <c r="U85" s="123"/>
      <c r="V85" s="123"/>
      <c r="W85" s="123"/>
      <c r="X85" s="123"/>
      <c r="Y85" s="123"/>
      <c r="Z85" s="121"/>
    </row>
    <row r="86" spans="1:27" ht="20.100000000000001" customHeight="1" x14ac:dyDescent="0.15">
      <c r="A86" s="97"/>
      <c r="B86" s="97"/>
      <c r="C86" s="125"/>
      <c r="D86" s="122"/>
      <c r="E86" s="122"/>
      <c r="F86" s="122"/>
      <c r="G86" s="122"/>
      <c r="H86" s="122"/>
      <c r="I86" s="119"/>
      <c r="J86" s="124" t="s">
        <v>536</v>
      </c>
      <c r="K86" s="123"/>
      <c r="L86" s="123"/>
      <c r="M86" s="123"/>
      <c r="N86" s="123"/>
      <c r="O86" s="123"/>
      <c r="P86" s="123"/>
      <c r="Q86" s="123"/>
      <c r="R86" s="123"/>
      <c r="S86" s="123"/>
      <c r="T86" s="123"/>
      <c r="U86" s="123"/>
      <c r="V86" s="123"/>
      <c r="W86" s="123"/>
      <c r="X86" s="123"/>
      <c r="Y86" s="123"/>
      <c r="Z86" s="121"/>
    </row>
    <row r="87" spans="1:27" ht="20.100000000000001" customHeight="1" x14ac:dyDescent="0.15">
      <c r="A87" s="97">
        <f>IFERROR(IF(OR(AND($I63="する",AND(TRIM($I87)&lt;&gt;"",NOT(IFERROR(SEARCH("@",$I87),0)&gt;0))),AND($I63="しない",NOT(ISBLANK($I87)))),1001,0),3)</f>
        <v>0</v>
      </c>
      <c r="B87" s="97"/>
      <c r="C87" s="125"/>
      <c r="D87" s="117">
        <v>11</v>
      </c>
      <c r="E87" s="92" t="s">
        <v>61</v>
      </c>
      <c r="I87" s="49"/>
      <c r="J87" s="49"/>
      <c r="K87" s="49"/>
      <c r="L87" s="49"/>
      <c r="M87" s="49"/>
      <c r="N87" s="49"/>
      <c r="O87" s="49"/>
      <c r="P87" s="49"/>
      <c r="Q87" s="55"/>
      <c r="R87" s="49"/>
      <c r="S87" s="49"/>
      <c r="T87" s="49"/>
      <c r="U87" s="49"/>
      <c r="V87" s="49"/>
      <c r="W87" s="49"/>
      <c r="X87" s="49"/>
      <c r="Y87" s="49"/>
      <c r="Z87" s="121"/>
    </row>
    <row r="88" spans="1:27" ht="20.100000000000001" customHeight="1" x14ac:dyDescent="0.15">
      <c r="A88" s="97"/>
      <c r="B88" s="97"/>
      <c r="C88" s="125"/>
      <c r="D88" s="117"/>
      <c r="I88" s="119"/>
      <c r="J88" s="130" t="s">
        <v>107</v>
      </c>
      <c r="K88" s="147"/>
      <c r="L88" s="123"/>
      <c r="M88" s="123"/>
      <c r="N88" s="123"/>
      <c r="O88" s="123"/>
      <c r="P88" s="123"/>
      <c r="Q88" s="148"/>
      <c r="R88" s="123"/>
      <c r="S88" s="123"/>
      <c r="T88" s="123"/>
      <c r="U88" s="123"/>
      <c r="V88" s="123"/>
      <c r="W88" s="123"/>
      <c r="X88" s="123"/>
      <c r="Y88" s="123"/>
      <c r="Z88" s="122"/>
      <c r="AA88" s="133"/>
    </row>
    <row r="89" spans="1:27" ht="20.100000000000001" customHeight="1" x14ac:dyDescent="0.15">
      <c r="A89" s="97"/>
      <c r="B89" s="97"/>
      <c r="C89" s="136"/>
      <c r="D89" s="137"/>
      <c r="E89" s="137"/>
      <c r="F89" s="137"/>
      <c r="G89" s="137"/>
      <c r="H89" s="137"/>
      <c r="I89" s="149"/>
      <c r="J89" s="150"/>
      <c r="K89" s="151"/>
      <c r="L89" s="150"/>
      <c r="M89" s="150"/>
      <c r="N89" s="150"/>
      <c r="O89" s="150"/>
      <c r="P89" s="150"/>
      <c r="Q89" s="152"/>
      <c r="R89" s="150"/>
      <c r="S89" s="150"/>
      <c r="T89" s="150"/>
      <c r="U89" s="150"/>
      <c r="V89" s="150"/>
      <c r="W89" s="150"/>
      <c r="X89" s="150"/>
      <c r="Y89" s="150"/>
      <c r="Z89" s="137"/>
      <c r="AA89" s="133"/>
    </row>
    <row r="90" spans="1:27" ht="20.100000000000001" customHeight="1" x14ac:dyDescent="0.15">
      <c r="A90" s="97"/>
      <c r="B90" s="97"/>
      <c r="C90" s="122"/>
      <c r="D90" s="122"/>
      <c r="E90" s="122"/>
      <c r="F90" s="122"/>
      <c r="G90" s="122"/>
      <c r="H90" s="122"/>
      <c r="I90" s="141"/>
      <c r="J90" s="122"/>
      <c r="K90" s="153"/>
      <c r="L90" s="122"/>
      <c r="M90" s="122"/>
      <c r="N90" s="122"/>
      <c r="O90" s="122"/>
      <c r="P90" s="122"/>
      <c r="Q90" s="122"/>
      <c r="R90" s="122"/>
      <c r="S90" s="122"/>
      <c r="T90" s="122"/>
      <c r="U90" s="122"/>
      <c r="V90" s="122"/>
      <c r="W90" s="122"/>
      <c r="X90" s="122"/>
      <c r="Y90" s="122"/>
      <c r="Z90" s="122"/>
    </row>
    <row r="91" spans="1:27" ht="15.75" hidden="1" customHeight="1" x14ac:dyDescent="0.15">
      <c r="A91" s="97"/>
      <c r="B91" s="97"/>
      <c r="C91" s="122"/>
      <c r="D91" s="122"/>
      <c r="E91" s="122"/>
      <c r="F91" s="122"/>
      <c r="G91" s="122"/>
      <c r="H91" s="122"/>
      <c r="I91" s="141"/>
      <c r="J91" s="122"/>
      <c r="K91" s="153"/>
      <c r="L91" s="122"/>
      <c r="M91" s="122"/>
      <c r="N91" s="122"/>
      <c r="O91" s="122"/>
      <c r="P91" s="122"/>
      <c r="Q91" s="122"/>
      <c r="R91" s="122"/>
      <c r="S91" s="122"/>
      <c r="T91" s="122"/>
      <c r="U91" s="122"/>
      <c r="V91" s="122"/>
      <c r="W91" s="122"/>
      <c r="X91" s="122"/>
      <c r="Y91" s="122"/>
      <c r="Z91" s="122"/>
    </row>
    <row r="92" spans="1:27" ht="15.75" hidden="1" customHeight="1" x14ac:dyDescent="0.15">
      <c r="A92" s="97"/>
      <c r="B92" s="97"/>
      <c r="C92" s="122"/>
      <c r="D92" s="122"/>
      <c r="E92" s="122"/>
      <c r="F92" s="122"/>
      <c r="G92" s="122"/>
      <c r="H92" s="122"/>
      <c r="I92" s="141"/>
      <c r="J92" s="122"/>
      <c r="K92" s="153"/>
      <c r="L92" s="122"/>
      <c r="M92" s="122"/>
      <c r="N92" s="122"/>
      <c r="O92" s="122"/>
      <c r="P92" s="122"/>
      <c r="Q92" s="122"/>
      <c r="R92" s="122"/>
      <c r="S92" s="122"/>
      <c r="T92" s="122"/>
      <c r="U92" s="122"/>
      <c r="V92" s="122"/>
      <c r="W92" s="122"/>
      <c r="X92" s="122"/>
      <c r="Y92" s="122"/>
      <c r="Z92" s="122"/>
    </row>
    <row r="93" spans="1:27" ht="15.75" hidden="1" customHeight="1" x14ac:dyDescent="0.15">
      <c r="A93" s="97"/>
      <c r="B93" s="97"/>
      <c r="C93" s="122"/>
      <c r="D93" s="122"/>
      <c r="E93" s="122"/>
      <c r="F93" s="122"/>
      <c r="G93" s="122"/>
      <c r="H93" s="122"/>
      <c r="I93" s="141"/>
      <c r="J93" s="122"/>
      <c r="K93" s="153"/>
      <c r="L93" s="122"/>
      <c r="M93" s="122"/>
      <c r="N93" s="122"/>
      <c r="O93" s="122"/>
      <c r="P93" s="122"/>
      <c r="Q93" s="122"/>
      <c r="R93" s="122"/>
      <c r="S93" s="122"/>
      <c r="T93" s="122"/>
      <c r="U93" s="122"/>
      <c r="V93" s="122"/>
      <c r="W93" s="122"/>
      <c r="X93" s="122"/>
      <c r="Y93" s="122"/>
      <c r="Z93" s="122"/>
    </row>
    <row r="94" spans="1:27" ht="15.75" hidden="1" customHeight="1" x14ac:dyDescent="0.15">
      <c r="A94" s="97"/>
      <c r="B94" s="97"/>
      <c r="C94" s="122"/>
      <c r="D94" s="122"/>
      <c r="E94" s="122"/>
      <c r="F94" s="122"/>
      <c r="G94" s="122"/>
      <c r="H94" s="122"/>
      <c r="I94" s="141"/>
      <c r="J94" s="122"/>
      <c r="K94" s="153"/>
      <c r="L94" s="122"/>
      <c r="M94" s="122"/>
      <c r="N94" s="122"/>
      <c r="O94" s="122"/>
      <c r="P94" s="122"/>
      <c r="Q94" s="122"/>
      <c r="R94" s="122"/>
      <c r="S94" s="122"/>
      <c r="T94" s="122"/>
      <c r="U94" s="122"/>
      <c r="V94" s="122"/>
      <c r="W94" s="122"/>
      <c r="X94" s="122"/>
      <c r="Y94" s="122"/>
      <c r="Z94" s="122"/>
    </row>
    <row r="95" spans="1:27" ht="15.75" hidden="1" customHeight="1" x14ac:dyDescent="0.15">
      <c r="A95" s="97"/>
      <c r="B95" s="97"/>
      <c r="C95" s="122"/>
      <c r="D95" s="122"/>
      <c r="E95" s="122"/>
      <c r="F95" s="122"/>
      <c r="G95" s="122"/>
      <c r="H95" s="122"/>
      <c r="I95" s="141"/>
      <c r="J95" s="122"/>
      <c r="K95" s="153"/>
      <c r="L95" s="122"/>
      <c r="M95" s="122"/>
      <c r="N95" s="122"/>
      <c r="O95" s="122"/>
      <c r="P95" s="122"/>
      <c r="Q95" s="122"/>
      <c r="R95" s="122"/>
      <c r="S95" s="122"/>
      <c r="T95" s="122"/>
      <c r="U95" s="122"/>
      <c r="V95" s="122"/>
      <c r="W95" s="122"/>
      <c r="X95" s="122"/>
      <c r="Y95" s="122"/>
      <c r="Z95" s="122"/>
    </row>
    <row r="96" spans="1:27" ht="15.75" hidden="1" customHeight="1" x14ac:dyDescent="0.15">
      <c r="A96" s="97"/>
      <c r="B96" s="97"/>
      <c r="C96" s="122"/>
      <c r="D96" s="122"/>
      <c r="E96" s="122"/>
      <c r="F96" s="122"/>
      <c r="G96" s="122"/>
      <c r="H96" s="122"/>
      <c r="I96" s="141"/>
      <c r="J96" s="122"/>
      <c r="K96" s="153"/>
      <c r="L96" s="122"/>
      <c r="M96" s="122"/>
      <c r="N96" s="122"/>
      <c r="O96" s="122"/>
      <c r="P96" s="122"/>
      <c r="Q96" s="122"/>
      <c r="R96" s="122"/>
      <c r="S96" s="122"/>
      <c r="T96" s="122"/>
      <c r="U96" s="122"/>
      <c r="V96" s="122"/>
      <c r="W96" s="122"/>
      <c r="X96" s="122"/>
      <c r="Y96" s="122"/>
      <c r="Z96" s="122"/>
    </row>
    <row r="97" spans="1:26" ht="15.75" hidden="1" customHeight="1" x14ac:dyDescent="0.15">
      <c r="A97" s="97"/>
      <c r="B97" s="97"/>
      <c r="C97" s="122"/>
      <c r="D97" s="122"/>
      <c r="E97" s="122"/>
      <c r="F97" s="122"/>
      <c r="G97" s="122"/>
      <c r="H97" s="122"/>
      <c r="I97" s="141"/>
      <c r="J97" s="122"/>
      <c r="K97" s="153"/>
      <c r="L97" s="122"/>
      <c r="M97" s="122"/>
      <c r="N97" s="122"/>
      <c r="O97" s="122"/>
      <c r="P97" s="122"/>
      <c r="Q97" s="122"/>
      <c r="R97" s="122"/>
      <c r="S97" s="122"/>
      <c r="T97" s="122"/>
      <c r="U97" s="122"/>
      <c r="V97" s="122"/>
      <c r="W97" s="122"/>
      <c r="X97" s="122"/>
      <c r="Y97" s="122"/>
      <c r="Z97" s="122"/>
    </row>
    <row r="98" spans="1:26" ht="15.75" hidden="1" customHeight="1" x14ac:dyDescent="0.15">
      <c r="A98" s="97"/>
      <c r="B98" s="97"/>
      <c r="C98" s="122"/>
      <c r="D98" s="122"/>
      <c r="E98" s="122"/>
      <c r="F98" s="122"/>
      <c r="G98" s="122"/>
      <c r="H98" s="122"/>
      <c r="I98" s="141"/>
      <c r="J98" s="122"/>
      <c r="K98" s="153"/>
      <c r="L98" s="122"/>
      <c r="M98" s="122"/>
      <c r="N98" s="122"/>
      <c r="O98" s="122"/>
      <c r="P98" s="122"/>
      <c r="Q98" s="122"/>
      <c r="R98" s="122"/>
      <c r="S98" s="122"/>
      <c r="T98" s="122"/>
      <c r="U98" s="122"/>
      <c r="V98" s="122"/>
      <c r="W98" s="122"/>
      <c r="X98" s="122"/>
      <c r="Y98" s="122"/>
      <c r="Z98" s="122"/>
    </row>
    <row r="99" spans="1:26" ht="15.75" hidden="1" customHeight="1" x14ac:dyDescent="0.15">
      <c r="A99" s="97"/>
      <c r="B99" s="97"/>
      <c r="C99" s="122"/>
      <c r="D99" s="122"/>
      <c r="E99" s="122"/>
      <c r="F99" s="122"/>
      <c r="G99" s="122"/>
      <c r="H99" s="122"/>
      <c r="I99" s="141"/>
      <c r="J99" s="122"/>
      <c r="K99" s="153"/>
      <c r="L99" s="122"/>
      <c r="M99" s="122"/>
      <c r="N99" s="122"/>
      <c r="O99" s="122"/>
      <c r="P99" s="122"/>
      <c r="Q99" s="122"/>
      <c r="R99" s="122"/>
      <c r="S99" s="122"/>
      <c r="T99" s="122"/>
      <c r="U99" s="122"/>
      <c r="V99" s="122"/>
      <c r="W99" s="122"/>
      <c r="X99" s="122"/>
      <c r="Y99" s="122"/>
      <c r="Z99" s="122"/>
    </row>
    <row r="100" spans="1:26" ht="15.75" hidden="1" customHeight="1" x14ac:dyDescent="0.15">
      <c r="A100" s="97"/>
      <c r="B100" s="97"/>
      <c r="C100" s="122"/>
      <c r="D100" s="122"/>
      <c r="E100" s="122"/>
      <c r="F100" s="122"/>
      <c r="G100" s="122"/>
      <c r="H100" s="122"/>
      <c r="I100" s="141"/>
      <c r="J100" s="122"/>
      <c r="K100" s="153"/>
      <c r="L100" s="122"/>
      <c r="M100" s="122"/>
      <c r="N100" s="122"/>
      <c r="O100" s="122"/>
      <c r="P100" s="122"/>
      <c r="Q100" s="122"/>
      <c r="R100" s="122"/>
      <c r="S100" s="122"/>
      <c r="T100" s="122"/>
      <c r="U100" s="122"/>
      <c r="V100" s="122"/>
      <c r="W100" s="122"/>
      <c r="X100" s="122"/>
      <c r="Y100" s="122"/>
      <c r="Z100" s="122"/>
    </row>
    <row r="101" spans="1:26" ht="15.75" hidden="1" customHeight="1" x14ac:dyDescent="0.15">
      <c r="A101" s="97"/>
      <c r="B101" s="97"/>
      <c r="C101" s="122"/>
      <c r="D101" s="122"/>
      <c r="E101" s="122"/>
      <c r="F101" s="122"/>
      <c r="G101" s="122"/>
      <c r="H101" s="122"/>
      <c r="I101" s="141"/>
      <c r="J101" s="122"/>
      <c r="K101" s="153"/>
      <c r="L101" s="122"/>
      <c r="M101" s="122"/>
      <c r="N101" s="122"/>
      <c r="O101" s="122"/>
      <c r="P101" s="122"/>
      <c r="Q101" s="122"/>
      <c r="R101" s="122"/>
      <c r="S101" s="122"/>
      <c r="T101" s="122"/>
      <c r="U101" s="122"/>
      <c r="V101" s="122"/>
      <c r="W101" s="122"/>
      <c r="X101" s="122"/>
      <c r="Y101" s="122"/>
      <c r="Z101" s="122"/>
    </row>
    <row r="102" spans="1:26" ht="15.75" hidden="1" customHeight="1" x14ac:dyDescent="0.15">
      <c r="A102" s="97"/>
      <c r="B102" s="97"/>
      <c r="C102" s="122"/>
      <c r="D102" s="122"/>
      <c r="E102" s="122"/>
      <c r="F102" s="122"/>
      <c r="G102" s="122"/>
      <c r="H102" s="122"/>
      <c r="I102" s="141"/>
      <c r="J102" s="122"/>
      <c r="K102" s="153"/>
      <c r="L102" s="122"/>
      <c r="M102" s="122"/>
      <c r="N102" s="122"/>
      <c r="O102" s="122"/>
      <c r="P102" s="122"/>
      <c r="Q102" s="122"/>
      <c r="R102" s="122"/>
      <c r="S102" s="122"/>
      <c r="T102" s="122"/>
      <c r="U102" s="122"/>
      <c r="V102" s="122"/>
      <c r="W102" s="122"/>
      <c r="X102" s="122"/>
      <c r="Y102" s="122"/>
      <c r="Z102" s="122"/>
    </row>
    <row r="103" spans="1:26" ht="15.75" hidden="1" customHeight="1" x14ac:dyDescent="0.15">
      <c r="A103" s="97"/>
      <c r="B103" s="97"/>
      <c r="C103" s="122"/>
      <c r="D103" s="122"/>
      <c r="E103" s="122"/>
      <c r="F103" s="122"/>
      <c r="G103" s="122"/>
      <c r="H103" s="122"/>
      <c r="I103" s="141"/>
      <c r="J103" s="122"/>
      <c r="K103" s="153"/>
      <c r="L103" s="122"/>
      <c r="M103" s="122"/>
      <c r="N103" s="122"/>
      <c r="O103" s="122"/>
      <c r="P103" s="122"/>
      <c r="Q103" s="122"/>
      <c r="R103" s="122"/>
      <c r="S103" s="122"/>
      <c r="T103" s="122"/>
      <c r="U103" s="122"/>
      <c r="V103" s="122"/>
      <c r="W103" s="122"/>
      <c r="X103" s="122"/>
      <c r="Y103" s="122"/>
      <c r="Z103" s="122"/>
    </row>
    <row r="104" spans="1:26" ht="15.75" hidden="1" customHeight="1" x14ac:dyDescent="0.15">
      <c r="A104" s="97"/>
      <c r="B104" s="97"/>
      <c r="C104" s="122"/>
      <c r="D104" s="122"/>
      <c r="E104" s="122"/>
      <c r="F104" s="122"/>
      <c r="G104" s="122"/>
      <c r="H104" s="122"/>
      <c r="I104" s="141"/>
      <c r="J104" s="122"/>
      <c r="K104" s="153"/>
      <c r="L104" s="122"/>
      <c r="M104" s="122"/>
      <c r="N104" s="122"/>
      <c r="O104" s="122"/>
      <c r="P104" s="122"/>
      <c r="Q104" s="122"/>
      <c r="R104" s="122"/>
      <c r="S104" s="122"/>
      <c r="T104" s="122"/>
      <c r="U104" s="122"/>
      <c r="V104" s="122"/>
      <c r="W104" s="122"/>
      <c r="X104" s="122"/>
      <c r="Y104" s="122"/>
      <c r="Z104" s="122"/>
    </row>
    <row r="105" spans="1:26" ht="15.75" hidden="1" customHeight="1" x14ac:dyDescent="0.15">
      <c r="A105" s="97"/>
      <c r="B105" s="97"/>
      <c r="C105" s="122"/>
      <c r="D105" s="122"/>
      <c r="E105" s="122"/>
      <c r="F105" s="122"/>
      <c r="G105" s="122"/>
      <c r="H105" s="122"/>
      <c r="I105" s="141"/>
      <c r="J105" s="122"/>
      <c r="K105" s="153"/>
      <c r="L105" s="122"/>
      <c r="M105" s="122"/>
      <c r="N105" s="122"/>
      <c r="O105" s="122"/>
      <c r="P105" s="122"/>
      <c r="Q105" s="122"/>
      <c r="R105" s="122"/>
      <c r="S105" s="122"/>
      <c r="T105" s="122"/>
      <c r="U105" s="122"/>
      <c r="V105" s="122"/>
      <c r="W105" s="122"/>
      <c r="X105" s="122"/>
      <c r="Y105" s="122"/>
      <c r="Z105" s="122"/>
    </row>
    <row r="106" spans="1:26" ht="15.75" hidden="1" customHeight="1" x14ac:dyDescent="0.15">
      <c r="A106" s="97"/>
      <c r="B106" s="97"/>
      <c r="C106" s="122"/>
      <c r="D106" s="122"/>
      <c r="E106" s="122"/>
      <c r="F106" s="122"/>
      <c r="G106" s="122"/>
      <c r="H106" s="122"/>
      <c r="I106" s="141"/>
      <c r="J106" s="122"/>
      <c r="K106" s="153"/>
      <c r="L106" s="122"/>
      <c r="M106" s="122"/>
      <c r="N106" s="122"/>
      <c r="O106" s="122"/>
      <c r="P106" s="122"/>
      <c r="Q106" s="122"/>
      <c r="R106" s="122"/>
      <c r="S106" s="122"/>
      <c r="T106" s="122"/>
      <c r="U106" s="122"/>
      <c r="V106" s="122"/>
      <c r="W106" s="122"/>
      <c r="X106" s="122"/>
      <c r="Y106" s="122"/>
      <c r="Z106" s="122"/>
    </row>
    <row r="107" spans="1:26" ht="15.75" hidden="1" customHeight="1" x14ac:dyDescent="0.15">
      <c r="A107" s="97"/>
      <c r="B107" s="97"/>
      <c r="C107" s="122"/>
      <c r="D107" s="122"/>
      <c r="E107" s="122"/>
      <c r="F107" s="122"/>
      <c r="G107" s="122"/>
      <c r="H107" s="122"/>
      <c r="I107" s="141"/>
      <c r="J107" s="122"/>
      <c r="K107" s="153"/>
      <c r="L107" s="122"/>
      <c r="M107" s="122"/>
      <c r="N107" s="122"/>
      <c r="O107" s="122"/>
      <c r="P107" s="122"/>
      <c r="Q107" s="122"/>
      <c r="R107" s="122"/>
      <c r="S107" s="122"/>
      <c r="T107" s="122"/>
      <c r="U107" s="122"/>
      <c r="V107" s="122"/>
      <c r="W107" s="122"/>
      <c r="X107" s="122"/>
      <c r="Y107" s="122"/>
      <c r="Z107" s="122"/>
    </row>
    <row r="108" spans="1:26" ht="20.100000000000001" customHeight="1" x14ac:dyDescent="0.15">
      <c r="A108" s="97"/>
      <c r="B108" s="97"/>
      <c r="C108" s="122"/>
      <c r="D108" s="122"/>
      <c r="E108" s="122"/>
      <c r="F108" s="122"/>
      <c r="G108" s="122"/>
      <c r="H108" s="122"/>
      <c r="I108" s="141"/>
      <c r="J108" s="122"/>
      <c r="K108" s="153"/>
      <c r="L108" s="122"/>
      <c r="M108" s="122"/>
      <c r="N108" s="122"/>
      <c r="O108" s="122"/>
      <c r="P108" s="122"/>
      <c r="Q108" s="122"/>
      <c r="R108" s="122"/>
      <c r="S108" s="122"/>
      <c r="T108" s="122"/>
      <c r="U108" s="122"/>
      <c r="V108" s="122"/>
      <c r="W108" s="122"/>
      <c r="X108" s="122"/>
      <c r="Y108" s="122"/>
      <c r="Z108" s="122"/>
    </row>
    <row r="109" spans="1:26" ht="20.100000000000001" customHeight="1" x14ac:dyDescent="0.15">
      <c r="A109" s="97"/>
      <c r="B109" s="97"/>
      <c r="C109" s="109" t="s">
        <v>71</v>
      </c>
      <c r="D109" s="110"/>
      <c r="E109" s="110"/>
      <c r="F109" s="110"/>
      <c r="G109" s="110"/>
      <c r="H109" s="111"/>
      <c r="Q109" s="154"/>
      <c r="T109" s="92"/>
      <c r="U109" s="92"/>
      <c r="V109" s="92"/>
      <c r="W109" s="92"/>
      <c r="X109" s="92"/>
      <c r="Y109" s="92"/>
    </row>
    <row r="110" spans="1:26" ht="15" customHeight="1" x14ac:dyDescent="0.15">
      <c r="A110" s="97"/>
      <c r="B110" s="97"/>
      <c r="C110" s="155"/>
      <c r="D110" s="156"/>
      <c r="E110" s="156"/>
      <c r="F110" s="156"/>
      <c r="G110" s="156"/>
      <c r="H110" s="156"/>
      <c r="I110" s="157"/>
      <c r="J110" s="114"/>
      <c r="K110" s="157"/>
      <c r="L110" s="114"/>
      <c r="M110" s="114"/>
      <c r="N110" s="114"/>
      <c r="O110" s="114"/>
      <c r="P110" s="114"/>
      <c r="Q110" s="158"/>
      <c r="R110" s="114"/>
      <c r="S110" s="114"/>
      <c r="T110" s="114"/>
      <c r="U110" s="114"/>
      <c r="V110" s="114"/>
      <c r="W110" s="114"/>
      <c r="X110" s="114"/>
      <c r="Y110" s="114"/>
      <c r="Z110" s="115"/>
    </row>
    <row r="111" spans="1:26" ht="30" customHeight="1" x14ac:dyDescent="0.15">
      <c r="A111" s="97"/>
      <c r="B111" s="97"/>
      <c r="C111" s="155"/>
      <c r="D111" s="159" t="s">
        <v>101</v>
      </c>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21"/>
    </row>
    <row r="112" spans="1:26" ht="20.100000000000001" customHeight="1" x14ac:dyDescent="0.15">
      <c r="A112" s="97"/>
      <c r="B112" s="97"/>
      <c r="C112" s="116"/>
      <c r="D112" s="117">
        <v>1</v>
      </c>
      <c r="E112" s="92" t="s">
        <v>72</v>
      </c>
      <c r="I112" s="49"/>
      <c r="J112" s="49"/>
      <c r="K112" s="49"/>
      <c r="L112" s="49"/>
      <c r="M112" s="49"/>
      <c r="N112" s="49"/>
      <c r="O112" s="49"/>
      <c r="P112" s="49"/>
      <c r="Q112" s="64"/>
      <c r="R112" s="49"/>
      <c r="S112" s="49"/>
      <c r="T112" s="49"/>
      <c r="U112" s="49"/>
      <c r="V112" s="49"/>
      <c r="W112" s="49"/>
      <c r="X112" s="49"/>
      <c r="Y112" s="49"/>
      <c r="Z112" s="121"/>
    </row>
    <row r="113" spans="1:26" ht="20.100000000000001" customHeight="1" x14ac:dyDescent="0.15">
      <c r="A113" s="97"/>
      <c r="B113" s="97"/>
      <c r="C113" s="116"/>
      <c r="D113" s="117"/>
      <c r="E113" s="122"/>
      <c r="F113" s="122"/>
      <c r="G113" s="122"/>
      <c r="H113" s="122"/>
      <c r="I113" s="128"/>
      <c r="J113" s="124" t="s">
        <v>73</v>
      </c>
      <c r="K113" s="147"/>
      <c r="L113" s="123"/>
      <c r="M113" s="123"/>
      <c r="N113" s="123"/>
      <c r="O113" s="123"/>
      <c r="P113" s="123"/>
      <c r="Q113" s="160"/>
      <c r="R113" s="123"/>
      <c r="S113" s="123"/>
      <c r="T113" s="123"/>
      <c r="U113" s="123"/>
      <c r="V113" s="123"/>
      <c r="W113" s="123"/>
      <c r="X113" s="123"/>
      <c r="Y113" s="123"/>
      <c r="Z113" s="121"/>
    </row>
    <row r="114" spans="1:26" ht="20.100000000000001" customHeight="1" x14ac:dyDescent="0.15">
      <c r="A114" s="97">
        <f>IFERROR(IF(AND(TRIM($I114)&lt;&gt;"", NOT(OR(IFERROR(SEARCH(" ",$I114),0)&gt;0, IFERROR(SEARCH("　",$I114),0)&gt;0))),1001,0),3)</f>
        <v>0</v>
      </c>
      <c r="B114" s="97"/>
      <c r="C114" s="116"/>
      <c r="D114" s="117">
        <f>D112+1</f>
        <v>2</v>
      </c>
      <c r="E114" s="92" t="s">
        <v>74</v>
      </c>
      <c r="I114" s="49"/>
      <c r="J114" s="49"/>
      <c r="K114" s="49"/>
      <c r="L114" s="49"/>
      <c r="M114" s="49"/>
      <c r="N114" s="49"/>
      <c r="O114" s="49"/>
      <c r="P114" s="49"/>
      <c r="Q114" s="49"/>
      <c r="R114" s="49"/>
      <c r="S114" s="49"/>
      <c r="T114" s="49"/>
      <c r="U114" s="49"/>
      <c r="V114" s="49"/>
      <c r="W114" s="49"/>
      <c r="X114" s="49"/>
      <c r="Y114" s="49"/>
      <c r="Z114" s="121"/>
    </row>
    <row r="115" spans="1:26" ht="20.100000000000001" customHeight="1" x14ac:dyDescent="0.15">
      <c r="A115" s="97"/>
      <c r="B115" s="97"/>
      <c r="C115" s="116"/>
      <c r="D115" s="117"/>
      <c r="E115" s="122"/>
      <c r="F115" s="122"/>
      <c r="G115" s="122"/>
      <c r="H115" s="122"/>
      <c r="I115" s="128"/>
      <c r="J115" s="124" t="s">
        <v>53</v>
      </c>
      <c r="K115" s="124"/>
      <c r="L115" s="124"/>
      <c r="M115" s="124"/>
      <c r="N115" s="124"/>
      <c r="O115" s="124"/>
      <c r="P115" s="124"/>
      <c r="Q115" s="124"/>
      <c r="R115" s="124"/>
      <c r="S115" s="124"/>
      <c r="T115" s="124"/>
      <c r="U115" s="124"/>
      <c r="V115" s="124"/>
      <c r="W115" s="124"/>
      <c r="X115" s="124"/>
      <c r="Y115" s="124"/>
      <c r="Z115" s="121"/>
    </row>
    <row r="116" spans="1:26" ht="20.100000000000001" customHeight="1" x14ac:dyDescent="0.15">
      <c r="A116" s="97">
        <f>IFERROR(IF(AND(TRIM($I116)&lt;&gt;"", NOT(OR(IFERROR(SEARCH(" ",$I116),0)&gt;0, IFERROR(SEARCH("　",$I116),0)&gt;0))),1001,0),3)</f>
        <v>0</v>
      </c>
      <c r="B116" s="97"/>
      <c r="C116" s="116"/>
      <c r="D116" s="117">
        <f>D114+1</f>
        <v>3</v>
      </c>
      <c r="E116" s="92" t="s">
        <v>75</v>
      </c>
      <c r="I116" s="49"/>
      <c r="J116" s="49"/>
      <c r="K116" s="49"/>
      <c r="L116" s="49"/>
      <c r="M116" s="49"/>
      <c r="N116" s="49"/>
      <c r="O116" s="49"/>
      <c r="P116" s="49"/>
      <c r="Q116" s="49"/>
      <c r="R116" s="49"/>
      <c r="S116" s="49"/>
      <c r="T116" s="49"/>
      <c r="U116" s="49"/>
      <c r="V116" s="49"/>
      <c r="W116" s="49"/>
      <c r="X116" s="49"/>
      <c r="Y116" s="49"/>
      <c r="Z116" s="121"/>
    </row>
    <row r="117" spans="1:26" ht="20.100000000000001" customHeight="1" x14ac:dyDescent="0.15">
      <c r="A117" s="97"/>
      <c r="B117" s="97"/>
      <c r="C117" s="116"/>
      <c r="D117" s="122"/>
      <c r="E117" s="122"/>
      <c r="F117" s="122"/>
      <c r="G117" s="122"/>
      <c r="H117" s="122"/>
      <c r="I117" s="128"/>
      <c r="J117" s="124" t="s">
        <v>55</v>
      </c>
      <c r="K117" s="124"/>
      <c r="L117" s="124"/>
      <c r="M117" s="124"/>
      <c r="N117" s="124"/>
      <c r="O117" s="124"/>
      <c r="P117" s="124"/>
      <c r="Q117" s="124"/>
      <c r="R117" s="124"/>
      <c r="S117" s="124"/>
      <c r="T117" s="124"/>
      <c r="U117" s="124"/>
      <c r="V117" s="124"/>
      <c r="W117" s="124"/>
      <c r="X117" s="124"/>
      <c r="Y117" s="124"/>
      <c r="Z117" s="121"/>
    </row>
    <row r="118" spans="1:26" ht="20.100000000000001" customHeight="1" x14ac:dyDescent="0.15">
      <c r="A118" s="97"/>
      <c r="B118" s="97"/>
      <c r="C118" s="116"/>
      <c r="D118" s="117">
        <f>D116+1</f>
        <v>4</v>
      </c>
      <c r="E118" s="92" t="s">
        <v>45</v>
      </c>
      <c r="I118" s="60"/>
      <c r="J118" s="61"/>
      <c r="K118" s="61"/>
      <c r="L118" s="61"/>
      <c r="M118" s="61"/>
      <c r="N118" s="122"/>
      <c r="O118" s="122"/>
      <c r="P118" s="122"/>
      <c r="Q118" s="122"/>
      <c r="R118" s="122"/>
      <c r="S118" s="122"/>
      <c r="T118" s="122"/>
      <c r="U118" s="122"/>
      <c r="V118" s="122"/>
      <c r="W118" s="122"/>
      <c r="X118" s="122"/>
      <c r="Y118" s="122"/>
      <c r="Z118" s="121"/>
    </row>
    <row r="119" spans="1:26" ht="20.100000000000001" customHeight="1" x14ac:dyDescent="0.15">
      <c r="A119" s="97"/>
      <c r="B119" s="97"/>
      <c r="C119" s="116"/>
      <c r="D119" s="117"/>
      <c r="E119" s="122"/>
      <c r="F119" s="122"/>
      <c r="G119" s="122"/>
      <c r="H119" s="122"/>
      <c r="I119" s="119"/>
      <c r="J119" s="124" t="s">
        <v>110</v>
      </c>
      <c r="K119" s="123"/>
      <c r="L119" s="123"/>
      <c r="M119" s="123"/>
      <c r="N119" s="123"/>
      <c r="O119" s="123"/>
      <c r="P119" s="123"/>
      <c r="Q119" s="123"/>
      <c r="R119" s="123"/>
      <c r="S119" s="123"/>
      <c r="T119" s="123"/>
      <c r="U119" s="123"/>
      <c r="V119" s="123"/>
      <c r="W119" s="123"/>
      <c r="X119" s="123"/>
      <c r="Y119" s="123"/>
      <c r="Z119" s="121"/>
    </row>
    <row r="120" spans="1:26" ht="20.100000000000001" customHeight="1" x14ac:dyDescent="0.15">
      <c r="A120" s="97">
        <f>IFERROR(IF(AND(TRIM($I120)&lt;&gt;"", AND(OR(ISERROR(FIND("@"&amp;LEFT($I120,3)&amp;"@", 都道府県3))=FALSE, ISERROR(FIND("@"&amp;LEFT($I120,4)&amp;"@",都道府県4))=FALSE))=FALSE),1001,0),3)</f>
        <v>0</v>
      </c>
      <c r="B120" s="97"/>
      <c r="C120" s="116"/>
      <c r="D120" s="117">
        <f>D118+1</f>
        <v>5</v>
      </c>
      <c r="E120" s="92" t="s">
        <v>46</v>
      </c>
      <c r="I120" s="62"/>
      <c r="J120" s="62"/>
      <c r="K120" s="62"/>
      <c r="L120" s="62"/>
      <c r="M120" s="62"/>
      <c r="N120" s="62"/>
      <c r="O120" s="62"/>
      <c r="P120" s="62"/>
      <c r="Q120" s="63"/>
      <c r="R120" s="62"/>
      <c r="S120" s="62"/>
      <c r="T120" s="62"/>
      <c r="U120" s="62"/>
      <c r="V120" s="62"/>
      <c r="W120" s="62"/>
      <c r="X120" s="62"/>
      <c r="Y120" s="62"/>
      <c r="Z120" s="121"/>
    </row>
    <row r="121" spans="1:26" ht="20.100000000000001" customHeight="1" x14ac:dyDescent="0.15">
      <c r="A121" s="97"/>
      <c r="B121" s="97"/>
      <c r="C121" s="116"/>
      <c r="D121" s="117"/>
      <c r="E121" s="122"/>
      <c r="F121" s="122"/>
      <c r="G121" s="122"/>
      <c r="H121" s="122"/>
      <c r="I121" s="119"/>
      <c r="J121" s="124" t="s">
        <v>76</v>
      </c>
      <c r="K121" s="123"/>
      <c r="L121" s="123"/>
      <c r="M121" s="123"/>
      <c r="N121" s="123"/>
      <c r="O121" s="123"/>
      <c r="P121" s="123"/>
      <c r="Q121" s="123"/>
      <c r="R121" s="123"/>
      <c r="S121" s="123"/>
      <c r="T121" s="123"/>
      <c r="U121" s="123"/>
      <c r="V121" s="123"/>
      <c r="W121" s="123"/>
      <c r="X121" s="123"/>
      <c r="Y121" s="123"/>
      <c r="Z121" s="121"/>
    </row>
    <row r="122" spans="1:26" ht="20.100000000000001" customHeight="1" x14ac:dyDescent="0.15">
      <c r="A122" s="97">
        <f>IFERROR(IF(AND(TRIM($I122)&lt;&gt;"", NOT(AND(ISNUMBER(VALUE(SUBSTITUTE($I122,"-",""))), IFERROR(SEARCH("-",$I122),0)&gt;0))),1001,0),3)</f>
        <v>0</v>
      </c>
      <c r="B122" s="97"/>
      <c r="C122" s="116"/>
      <c r="D122" s="117">
        <f>D120+1</f>
        <v>6</v>
      </c>
      <c r="E122" s="92" t="s">
        <v>56</v>
      </c>
      <c r="I122" s="49"/>
      <c r="J122" s="49"/>
      <c r="K122" s="49"/>
      <c r="L122" s="49"/>
      <c r="M122" s="49"/>
      <c r="O122" s="129" t="s">
        <v>57</v>
      </c>
      <c r="P122" s="1"/>
      <c r="Q122" s="92" t="s">
        <v>58</v>
      </c>
      <c r="T122" s="92"/>
      <c r="U122" s="92"/>
      <c r="V122" s="92"/>
      <c r="W122" s="92"/>
      <c r="X122" s="92"/>
      <c r="Y122" s="123"/>
      <c r="Z122" s="121"/>
    </row>
    <row r="123" spans="1:26" ht="20.100000000000001" customHeight="1" x14ac:dyDescent="0.15">
      <c r="A123" s="97"/>
      <c r="B123" s="97"/>
      <c r="C123" s="125"/>
      <c r="D123" s="122"/>
      <c r="E123" s="122"/>
      <c r="F123" s="122"/>
      <c r="G123" s="122"/>
      <c r="H123" s="122"/>
      <c r="I123" s="119"/>
      <c r="J123" s="124" t="s">
        <v>77</v>
      </c>
      <c r="K123" s="123"/>
      <c r="L123" s="123"/>
      <c r="M123" s="123"/>
      <c r="N123" s="123"/>
      <c r="O123" s="123"/>
      <c r="P123" s="123"/>
      <c r="Q123" s="123"/>
      <c r="R123" s="123"/>
      <c r="S123" s="123"/>
      <c r="T123" s="123"/>
      <c r="U123" s="123"/>
      <c r="V123" s="123"/>
      <c r="W123" s="123"/>
      <c r="X123" s="123"/>
      <c r="Y123" s="123"/>
      <c r="Z123" s="121"/>
    </row>
    <row r="124" spans="1:26" ht="20.100000000000001" customHeight="1" x14ac:dyDescent="0.15">
      <c r="A124" s="97">
        <f>IFERROR(IF(AND(TRIM($I124)&lt;&gt;"", NOT(AND(ISNUMBER(VALUE(SUBSTITUTE($I124,"-",""))), IFERROR(SEARCH("-",$I124),0)&gt;0))),1001,0),3)</f>
        <v>0</v>
      </c>
      <c r="B124" s="97"/>
      <c r="C124" s="116"/>
      <c r="D124" s="117">
        <f>D122+1</f>
        <v>7</v>
      </c>
      <c r="E124" s="92" t="s">
        <v>60</v>
      </c>
      <c r="I124" s="49"/>
      <c r="J124" s="49"/>
      <c r="K124" s="49"/>
      <c r="L124" s="49"/>
      <c r="M124" s="49"/>
      <c r="N124" s="123"/>
      <c r="O124" s="123"/>
      <c r="P124" s="123"/>
      <c r="Q124" s="123"/>
      <c r="R124" s="123"/>
      <c r="S124" s="123"/>
      <c r="T124" s="123"/>
      <c r="U124" s="123"/>
      <c r="V124" s="123"/>
      <c r="W124" s="123"/>
      <c r="X124" s="123"/>
      <c r="Y124" s="123"/>
      <c r="Z124" s="121"/>
    </row>
    <row r="125" spans="1:26" ht="20.100000000000001" customHeight="1" x14ac:dyDescent="0.15">
      <c r="A125" s="97"/>
      <c r="B125" s="97"/>
      <c r="C125" s="125"/>
      <c r="D125" s="122"/>
      <c r="E125" s="122"/>
      <c r="F125" s="122"/>
      <c r="G125" s="122"/>
      <c r="H125" s="122"/>
      <c r="I125" s="119"/>
      <c r="J125" s="124" t="s">
        <v>77</v>
      </c>
      <c r="K125" s="123"/>
      <c r="L125" s="123"/>
      <c r="M125" s="123"/>
      <c r="N125" s="123"/>
      <c r="O125" s="123"/>
      <c r="P125" s="123"/>
      <c r="Q125" s="123"/>
      <c r="R125" s="123"/>
      <c r="S125" s="123"/>
      <c r="T125" s="123"/>
      <c r="U125" s="123"/>
      <c r="V125" s="123"/>
      <c r="W125" s="123"/>
      <c r="X125" s="123"/>
      <c r="Y125" s="123"/>
      <c r="Z125" s="121"/>
    </row>
    <row r="126" spans="1:26" ht="20.100000000000001" customHeight="1" x14ac:dyDescent="0.15">
      <c r="A126" s="97">
        <f>IFERROR(IF(AND(TRIM($I126)&lt;&gt;"", NOT(IFERROR(SEARCH("@",$I126),0)&gt;0)),1001,0),3)</f>
        <v>0</v>
      </c>
      <c r="B126" s="97"/>
      <c r="C126" s="116"/>
      <c r="D126" s="117">
        <f>D124+1</f>
        <v>8</v>
      </c>
      <c r="E126" s="92" t="s">
        <v>61</v>
      </c>
      <c r="I126" s="49"/>
      <c r="J126" s="49"/>
      <c r="K126" s="49"/>
      <c r="L126" s="49"/>
      <c r="M126" s="49"/>
      <c r="N126" s="49"/>
      <c r="O126" s="49"/>
      <c r="P126" s="49"/>
      <c r="Q126" s="55"/>
      <c r="R126" s="49"/>
      <c r="S126" s="49"/>
      <c r="T126" s="49"/>
      <c r="U126" s="49"/>
      <c r="V126" s="49"/>
      <c r="W126" s="49"/>
      <c r="X126" s="49"/>
      <c r="Y126" s="49"/>
      <c r="Z126" s="121"/>
    </row>
    <row r="127" spans="1:26" ht="20.100000000000001" customHeight="1" x14ac:dyDescent="0.15">
      <c r="A127" s="97"/>
      <c r="B127" s="97"/>
      <c r="C127" s="125"/>
      <c r="D127" s="122"/>
      <c r="E127" s="122"/>
      <c r="F127" s="122"/>
      <c r="G127" s="122"/>
      <c r="H127" s="122"/>
      <c r="I127" s="119"/>
      <c r="J127" s="130" t="s">
        <v>108</v>
      </c>
      <c r="K127" s="147"/>
      <c r="L127" s="123"/>
      <c r="M127" s="123"/>
      <c r="N127" s="123"/>
      <c r="O127" s="123"/>
      <c r="P127" s="123"/>
      <c r="Q127" s="148"/>
      <c r="R127" s="123"/>
      <c r="S127" s="123"/>
      <c r="T127" s="123"/>
      <c r="U127" s="123"/>
      <c r="V127" s="123"/>
      <c r="W127" s="123"/>
      <c r="X127" s="123"/>
      <c r="Y127" s="123"/>
      <c r="Z127" s="121"/>
    </row>
    <row r="128" spans="1:26" ht="20.100000000000001" customHeight="1" x14ac:dyDescent="0.15">
      <c r="A128" s="97"/>
      <c r="B128" s="97"/>
      <c r="C128" s="136"/>
      <c r="D128" s="137"/>
      <c r="E128" s="137"/>
      <c r="F128" s="137"/>
      <c r="G128" s="137"/>
      <c r="H128" s="137"/>
      <c r="I128" s="139"/>
      <c r="J128" s="138"/>
      <c r="K128" s="139"/>
      <c r="L128" s="138"/>
      <c r="M128" s="138"/>
      <c r="N128" s="138"/>
      <c r="O128" s="138"/>
      <c r="P128" s="138"/>
      <c r="Q128" s="161"/>
      <c r="R128" s="138"/>
      <c r="S128" s="138"/>
      <c r="T128" s="138"/>
      <c r="U128" s="138"/>
      <c r="V128" s="138"/>
      <c r="W128" s="138"/>
      <c r="X128" s="138"/>
      <c r="Y128" s="138"/>
      <c r="Z128" s="140"/>
    </row>
    <row r="129" spans="1:26" ht="20.100000000000001" customHeight="1" x14ac:dyDescent="0.15">
      <c r="A129" s="97"/>
      <c r="B129" s="97"/>
      <c r="C129" s="122"/>
      <c r="D129" s="122"/>
      <c r="E129" s="122"/>
      <c r="F129" s="122"/>
      <c r="G129" s="122"/>
      <c r="H129" s="122"/>
      <c r="I129" s="142"/>
      <c r="J129" s="142"/>
      <c r="K129" s="142"/>
      <c r="L129" s="142"/>
      <c r="M129" s="142"/>
      <c r="N129" s="142"/>
      <c r="O129" s="142"/>
      <c r="P129" s="142"/>
      <c r="Q129" s="162"/>
      <c r="R129" s="142"/>
      <c r="S129" s="142"/>
      <c r="T129" s="142"/>
      <c r="U129" s="142"/>
      <c r="V129" s="142"/>
      <c r="W129" s="142"/>
      <c r="X129" s="142"/>
      <c r="Y129" s="142"/>
      <c r="Z129" s="122"/>
    </row>
    <row r="130" spans="1:26" ht="15.75" hidden="1" customHeight="1" x14ac:dyDescent="0.15">
      <c r="A130" s="97"/>
      <c r="B130" s="97"/>
      <c r="C130" s="122"/>
      <c r="D130" s="122"/>
      <c r="E130" s="122"/>
      <c r="F130" s="122"/>
      <c r="G130" s="122"/>
      <c r="H130" s="122"/>
      <c r="I130" s="142"/>
      <c r="J130" s="142"/>
      <c r="K130" s="142"/>
      <c r="L130" s="142"/>
      <c r="M130" s="142"/>
      <c r="N130" s="142"/>
      <c r="O130" s="142"/>
      <c r="P130" s="142"/>
      <c r="Q130" s="162"/>
      <c r="R130" s="142"/>
      <c r="S130" s="142"/>
      <c r="T130" s="142"/>
      <c r="U130" s="142"/>
      <c r="V130" s="142"/>
      <c r="W130" s="142"/>
      <c r="X130" s="142"/>
      <c r="Y130" s="142"/>
      <c r="Z130" s="122"/>
    </row>
    <row r="131" spans="1:26" ht="15.75" hidden="1" customHeight="1" x14ac:dyDescent="0.15">
      <c r="A131" s="97"/>
      <c r="B131" s="97"/>
      <c r="C131" s="122"/>
      <c r="D131" s="122"/>
      <c r="E131" s="122"/>
      <c r="F131" s="122"/>
      <c r="G131" s="122"/>
      <c r="H131" s="122"/>
      <c r="I131" s="142"/>
      <c r="J131" s="142"/>
      <c r="K131" s="142"/>
      <c r="L131" s="142"/>
      <c r="M131" s="142"/>
      <c r="N131" s="142"/>
      <c r="O131" s="142"/>
      <c r="P131" s="142"/>
      <c r="Q131" s="162"/>
      <c r="R131" s="142"/>
      <c r="S131" s="142"/>
      <c r="T131" s="142"/>
      <c r="U131" s="142"/>
      <c r="V131" s="142"/>
      <c r="W131" s="142"/>
      <c r="X131" s="142"/>
      <c r="Y131" s="142"/>
      <c r="Z131" s="122"/>
    </row>
    <row r="132" spans="1:26" ht="15.75" hidden="1" customHeight="1" x14ac:dyDescent="0.15">
      <c r="A132" s="97"/>
      <c r="B132" s="97"/>
      <c r="C132" s="122"/>
      <c r="D132" s="122"/>
      <c r="E132" s="122"/>
      <c r="F132" s="122"/>
      <c r="G132" s="122"/>
      <c r="H132" s="122"/>
      <c r="I132" s="142"/>
      <c r="J132" s="142"/>
      <c r="K132" s="142"/>
      <c r="L132" s="142"/>
      <c r="M132" s="142"/>
      <c r="N132" s="142"/>
      <c r="O132" s="142"/>
      <c r="P132" s="142"/>
      <c r="Q132" s="162"/>
      <c r="R132" s="142"/>
      <c r="S132" s="142"/>
      <c r="T132" s="142"/>
      <c r="U132" s="142"/>
      <c r="V132" s="142"/>
      <c r="W132" s="142"/>
      <c r="X132" s="142"/>
      <c r="Y132" s="142"/>
      <c r="Z132" s="122"/>
    </row>
    <row r="133" spans="1:26" ht="15.75" hidden="1" customHeight="1" x14ac:dyDescent="0.15">
      <c r="A133" s="97"/>
      <c r="B133" s="97"/>
      <c r="C133" s="122"/>
      <c r="D133" s="122"/>
      <c r="E133" s="122"/>
      <c r="F133" s="122"/>
      <c r="G133" s="122"/>
      <c r="H133" s="122"/>
      <c r="I133" s="142"/>
      <c r="J133" s="142"/>
      <c r="K133" s="142"/>
      <c r="L133" s="142"/>
      <c r="M133" s="142"/>
      <c r="N133" s="142"/>
      <c r="O133" s="142"/>
      <c r="P133" s="142"/>
      <c r="Q133" s="162"/>
      <c r="R133" s="142"/>
      <c r="S133" s="142"/>
      <c r="T133" s="142"/>
      <c r="U133" s="142"/>
      <c r="V133" s="142"/>
      <c r="W133" s="142"/>
      <c r="X133" s="142"/>
      <c r="Y133" s="142"/>
      <c r="Z133" s="122"/>
    </row>
    <row r="134" spans="1:26" ht="15.75" hidden="1" customHeight="1" x14ac:dyDescent="0.15">
      <c r="A134" s="97"/>
      <c r="B134" s="97"/>
      <c r="C134" s="122"/>
      <c r="D134" s="122"/>
      <c r="E134" s="122"/>
      <c r="F134" s="122"/>
      <c r="G134" s="122"/>
      <c r="H134" s="122"/>
      <c r="I134" s="142"/>
      <c r="J134" s="142"/>
      <c r="K134" s="142"/>
      <c r="L134" s="142"/>
      <c r="M134" s="142"/>
      <c r="N134" s="142"/>
      <c r="O134" s="142"/>
      <c r="P134" s="142"/>
      <c r="Q134" s="162"/>
      <c r="R134" s="142"/>
      <c r="S134" s="142"/>
      <c r="T134" s="142"/>
      <c r="U134" s="142"/>
      <c r="V134" s="142"/>
      <c r="W134" s="142"/>
      <c r="X134" s="142"/>
      <c r="Y134" s="142"/>
      <c r="Z134" s="122"/>
    </row>
    <row r="135" spans="1:26" ht="15.75" hidden="1" customHeight="1" x14ac:dyDescent="0.15">
      <c r="A135" s="97"/>
      <c r="B135" s="97"/>
      <c r="C135" s="122"/>
      <c r="D135" s="122"/>
      <c r="E135" s="122"/>
      <c r="F135" s="122"/>
      <c r="G135" s="122"/>
      <c r="H135" s="122"/>
      <c r="I135" s="142"/>
      <c r="J135" s="142"/>
      <c r="K135" s="142"/>
      <c r="L135" s="142"/>
      <c r="M135" s="142"/>
      <c r="N135" s="142"/>
      <c r="O135" s="142"/>
      <c r="P135" s="142"/>
      <c r="Q135" s="162"/>
      <c r="R135" s="142"/>
      <c r="S135" s="142"/>
      <c r="T135" s="142"/>
      <c r="U135" s="142"/>
      <c r="V135" s="142"/>
      <c r="W135" s="142"/>
      <c r="X135" s="142"/>
      <c r="Y135" s="142"/>
      <c r="Z135" s="122"/>
    </row>
    <row r="136" spans="1:26" ht="15.75" hidden="1" customHeight="1" x14ac:dyDescent="0.15">
      <c r="A136" s="97"/>
      <c r="B136" s="97"/>
      <c r="C136" s="122"/>
      <c r="D136" s="122"/>
      <c r="E136" s="122"/>
      <c r="F136" s="122"/>
      <c r="G136" s="122"/>
      <c r="H136" s="122"/>
      <c r="I136" s="142"/>
      <c r="J136" s="142"/>
      <c r="K136" s="142"/>
      <c r="L136" s="142"/>
      <c r="M136" s="142"/>
      <c r="N136" s="142"/>
      <c r="O136" s="142"/>
      <c r="P136" s="142"/>
      <c r="Q136" s="162"/>
      <c r="R136" s="142"/>
      <c r="S136" s="142"/>
      <c r="T136" s="142"/>
      <c r="U136" s="142"/>
      <c r="V136" s="142"/>
      <c r="W136" s="142"/>
      <c r="X136" s="142"/>
      <c r="Y136" s="142"/>
      <c r="Z136" s="122"/>
    </row>
    <row r="137" spans="1:26" ht="15.75" hidden="1" customHeight="1" x14ac:dyDescent="0.15">
      <c r="A137" s="97"/>
      <c r="B137" s="97"/>
      <c r="C137" s="122"/>
      <c r="D137" s="122"/>
      <c r="E137" s="122"/>
      <c r="F137" s="122"/>
      <c r="G137" s="122"/>
      <c r="H137" s="122"/>
      <c r="I137" s="142"/>
      <c r="J137" s="142"/>
      <c r="K137" s="142"/>
      <c r="L137" s="142"/>
      <c r="M137" s="142"/>
      <c r="N137" s="142"/>
      <c r="O137" s="142"/>
      <c r="P137" s="142"/>
      <c r="Q137" s="162"/>
      <c r="R137" s="142"/>
      <c r="S137" s="142"/>
      <c r="T137" s="142"/>
      <c r="U137" s="142"/>
      <c r="V137" s="142"/>
      <c r="W137" s="142"/>
      <c r="X137" s="142"/>
      <c r="Y137" s="142"/>
      <c r="Z137" s="122"/>
    </row>
    <row r="138" spans="1:26" ht="15.75" hidden="1" customHeight="1" x14ac:dyDescent="0.15">
      <c r="A138" s="97"/>
      <c r="B138" s="97"/>
      <c r="C138" s="122"/>
      <c r="D138" s="122"/>
      <c r="E138" s="122"/>
      <c r="F138" s="122"/>
      <c r="G138" s="122"/>
      <c r="H138" s="122"/>
      <c r="I138" s="142"/>
      <c r="J138" s="142"/>
      <c r="K138" s="142"/>
      <c r="L138" s="142"/>
      <c r="M138" s="142"/>
      <c r="N138" s="142"/>
      <c r="O138" s="142"/>
      <c r="P138" s="142"/>
      <c r="Q138" s="162"/>
      <c r="R138" s="142"/>
      <c r="S138" s="142"/>
      <c r="T138" s="142"/>
      <c r="U138" s="142"/>
      <c r="V138" s="142"/>
      <c r="W138" s="142"/>
      <c r="X138" s="142"/>
      <c r="Y138" s="142"/>
      <c r="Z138" s="122"/>
    </row>
    <row r="139" spans="1:26" ht="15.75" hidden="1" customHeight="1" x14ac:dyDescent="0.15">
      <c r="A139" s="97"/>
      <c r="B139" s="97"/>
      <c r="C139" s="122"/>
      <c r="D139" s="122"/>
      <c r="E139" s="122"/>
      <c r="F139" s="122"/>
      <c r="G139" s="122"/>
      <c r="H139" s="122"/>
      <c r="I139" s="142"/>
      <c r="J139" s="142"/>
      <c r="K139" s="142"/>
      <c r="L139" s="142"/>
      <c r="M139" s="142"/>
      <c r="N139" s="142"/>
      <c r="O139" s="142"/>
      <c r="P139" s="142"/>
      <c r="Q139" s="162"/>
      <c r="R139" s="142"/>
      <c r="S139" s="142"/>
      <c r="T139" s="142"/>
      <c r="U139" s="142"/>
      <c r="V139" s="142"/>
      <c r="W139" s="142"/>
      <c r="X139" s="142"/>
      <c r="Y139" s="142"/>
      <c r="Z139" s="122"/>
    </row>
    <row r="140" spans="1:26" ht="15.75" hidden="1" customHeight="1" x14ac:dyDescent="0.15">
      <c r="A140" s="97"/>
      <c r="B140" s="97"/>
      <c r="C140" s="122"/>
      <c r="D140" s="122"/>
      <c r="E140" s="122"/>
      <c r="F140" s="122"/>
      <c r="G140" s="122"/>
      <c r="H140" s="122"/>
      <c r="I140" s="142"/>
      <c r="J140" s="142"/>
      <c r="K140" s="142"/>
      <c r="L140" s="142"/>
      <c r="M140" s="142"/>
      <c r="N140" s="142"/>
      <c r="O140" s="142"/>
      <c r="P140" s="142"/>
      <c r="Q140" s="162"/>
      <c r="R140" s="142"/>
      <c r="S140" s="142"/>
      <c r="T140" s="142"/>
      <c r="U140" s="142"/>
      <c r="V140" s="142"/>
      <c r="W140" s="142"/>
      <c r="X140" s="142"/>
      <c r="Y140" s="142"/>
      <c r="Z140" s="122"/>
    </row>
    <row r="141" spans="1:26" ht="15.75" hidden="1" customHeight="1" x14ac:dyDescent="0.15">
      <c r="A141" s="97"/>
      <c r="B141" s="97"/>
      <c r="C141" s="122"/>
      <c r="D141" s="122"/>
      <c r="E141" s="122"/>
      <c r="F141" s="122"/>
      <c r="G141" s="122"/>
      <c r="H141" s="122"/>
      <c r="I141" s="142"/>
      <c r="J141" s="142"/>
      <c r="K141" s="142"/>
      <c r="L141" s="142"/>
      <c r="M141" s="142"/>
      <c r="N141" s="142"/>
      <c r="O141" s="142"/>
      <c r="P141" s="142"/>
      <c r="Q141" s="162"/>
      <c r="R141" s="142"/>
      <c r="S141" s="142"/>
      <c r="T141" s="142"/>
      <c r="U141" s="142"/>
      <c r="V141" s="142"/>
      <c r="W141" s="142"/>
      <c r="X141" s="142"/>
      <c r="Y141" s="142"/>
      <c r="Z141" s="122"/>
    </row>
    <row r="142" spans="1:26" ht="15.75" hidden="1" customHeight="1" x14ac:dyDescent="0.15">
      <c r="A142" s="97"/>
      <c r="B142" s="97"/>
      <c r="C142" s="122"/>
      <c r="D142" s="122"/>
      <c r="E142" s="122"/>
      <c r="F142" s="122"/>
      <c r="G142" s="122"/>
      <c r="H142" s="122"/>
      <c r="I142" s="142"/>
      <c r="J142" s="142"/>
      <c r="K142" s="142"/>
      <c r="L142" s="142"/>
      <c r="M142" s="142"/>
      <c r="N142" s="142"/>
      <c r="O142" s="142"/>
      <c r="P142" s="142"/>
      <c r="Q142" s="162"/>
      <c r="R142" s="142"/>
      <c r="S142" s="142"/>
      <c r="T142" s="142"/>
      <c r="U142" s="142"/>
      <c r="V142" s="142"/>
      <c r="W142" s="142"/>
      <c r="X142" s="142"/>
      <c r="Y142" s="142"/>
      <c r="Z142" s="122"/>
    </row>
    <row r="143" spans="1:26" ht="15.75" hidden="1" customHeight="1" x14ac:dyDescent="0.15">
      <c r="A143" s="97"/>
      <c r="B143" s="97"/>
      <c r="C143" s="122"/>
      <c r="D143" s="122"/>
      <c r="E143" s="122"/>
      <c r="F143" s="122"/>
      <c r="G143" s="122"/>
      <c r="H143" s="122"/>
      <c r="I143" s="142"/>
      <c r="J143" s="142"/>
      <c r="K143" s="142"/>
      <c r="L143" s="142"/>
      <c r="M143" s="142"/>
      <c r="N143" s="142"/>
      <c r="O143" s="142"/>
      <c r="P143" s="142"/>
      <c r="Q143" s="162"/>
      <c r="R143" s="142"/>
      <c r="S143" s="142"/>
      <c r="T143" s="142"/>
      <c r="U143" s="142"/>
      <c r="V143" s="142"/>
      <c r="W143" s="142"/>
      <c r="X143" s="142"/>
      <c r="Y143" s="142"/>
      <c r="Z143" s="122"/>
    </row>
    <row r="144" spans="1:26" ht="15.75" hidden="1" customHeight="1" x14ac:dyDescent="0.15">
      <c r="A144" s="97"/>
      <c r="B144" s="97"/>
      <c r="C144" s="122"/>
      <c r="D144" s="122"/>
      <c r="E144" s="122"/>
      <c r="F144" s="122"/>
      <c r="G144" s="122"/>
      <c r="H144" s="122"/>
      <c r="I144" s="142"/>
      <c r="J144" s="142"/>
      <c r="K144" s="142"/>
      <c r="L144" s="142"/>
      <c r="M144" s="142"/>
      <c r="N144" s="142"/>
      <c r="O144" s="142"/>
      <c r="P144" s="142"/>
      <c r="Q144" s="162"/>
      <c r="R144" s="142"/>
      <c r="S144" s="142"/>
      <c r="T144" s="142"/>
      <c r="U144" s="142"/>
      <c r="V144" s="142"/>
      <c r="W144" s="142"/>
      <c r="X144" s="142"/>
      <c r="Y144" s="142"/>
      <c r="Z144" s="122"/>
    </row>
    <row r="145" spans="1:26" ht="15.75" hidden="1" customHeight="1" x14ac:dyDescent="0.15">
      <c r="A145" s="97"/>
      <c r="B145" s="97"/>
      <c r="C145" s="122"/>
      <c r="D145" s="122"/>
      <c r="E145" s="122"/>
      <c r="F145" s="122"/>
      <c r="G145" s="122"/>
      <c r="H145" s="122"/>
      <c r="I145" s="142"/>
      <c r="J145" s="142"/>
      <c r="K145" s="142"/>
      <c r="L145" s="142"/>
      <c r="M145" s="142"/>
      <c r="N145" s="142"/>
      <c r="O145" s="142"/>
      <c r="P145" s="142"/>
      <c r="Q145" s="162"/>
      <c r="R145" s="142"/>
      <c r="S145" s="142"/>
      <c r="T145" s="142"/>
      <c r="U145" s="142"/>
      <c r="V145" s="142"/>
      <c r="W145" s="142"/>
      <c r="X145" s="142"/>
      <c r="Y145" s="142"/>
      <c r="Z145" s="122"/>
    </row>
    <row r="146" spans="1:26" ht="15.75" hidden="1" customHeight="1" x14ac:dyDescent="0.15">
      <c r="A146" s="97"/>
      <c r="B146" s="97"/>
      <c r="C146" s="122"/>
      <c r="D146" s="122"/>
      <c r="E146" s="122"/>
      <c r="F146" s="122"/>
      <c r="G146" s="122"/>
      <c r="H146" s="122"/>
      <c r="I146" s="142"/>
      <c r="J146" s="142"/>
      <c r="K146" s="142"/>
      <c r="L146" s="142"/>
      <c r="M146" s="142"/>
      <c r="N146" s="142"/>
      <c r="O146" s="142"/>
      <c r="P146" s="142"/>
      <c r="Q146" s="162"/>
      <c r="R146" s="142"/>
      <c r="S146" s="142"/>
      <c r="T146" s="142"/>
      <c r="U146" s="142"/>
      <c r="V146" s="142"/>
      <c r="W146" s="142"/>
      <c r="X146" s="142"/>
      <c r="Y146" s="142"/>
      <c r="Z146" s="122"/>
    </row>
    <row r="147" spans="1:26" ht="15.75" hidden="1" customHeight="1" x14ac:dyDescent="0.15">
      <c r="A147" s="97"/>
      <c r="B147" s="97"/>
      <c r="C147" s="122"/>
      <c r="D147" s="122"/>
      <c r="E147" s="122"/>
      <c r="F147" s="122"/>
      <c r="G147" s="122"/>
      <c r="H147" s="122"/>
      <c r="I147" s="142"/>
      <c r="J147" s="142"/>
      <c r="K147" s="142"/>
      <c r="L147" s="142"/>
      <c r="M147" s="142"/>
      <c r="N147" s="142"/>
      <c r="O147" s="142"/>
      <c r="P147" s="142"/>
      <c r="Q147" s="162"/>
      <c r="R147" s="142"/>
      <c r="S147" s="142"/>
      <c r="T147" s="142"/>
      <c r="U147" s="142"/>
      <c r="V147" s="142"/>
      <c r="W147" s="142"/>
      <c r="X147" s="142"/>
      <c r="Y147" s="142"/>
      <c r="Z147" s="122"/>
    </row>
    <row r="148" spans="1:26" ht="15.75" hidden="1" customHeight="1" x14ac:dyDescent="0.15">
      <c r="A148" s="97"/>
      <c r="B148" s="97"/>
      <c r="C148" s="122"/>
      <c r="D148" s="122"/>
      <c r="E148" s="122"/>
      <c r="F148" s="122"/>
      <c r="G148" s="122"/>
      <c r="H148" s="122"/>
      <c r="I148" s="142"/>
      <c r="J148" s="142"/>
      <c r="K148" s="142"/>
      <c r="L148" s="142"/>
      <c r="M148" s="142"/>
      <c r="N148" s="142"/>
      <c r="O148" s="142"/>
      <c r="P148" s="142"/>
      <c r="Q148" s="162"/>
      <c r="R148" s="142"/>
      <c r="S148" s="142"/>
      <c r="T148" s="142"/>
      <c r="U148" s="142"/>
      <c r="V148" s="142"/>
      <c r="W148" s="142"/>
      <c r="X148" s="142"/>
      <c r="Y148" s="142"/>
      <c r="Z148" s="122"/>
    </row>
    <row r="149" spans="1:26" ht="20.100000000000001" customHeight="1" x14ac:dyDescent="0.15">
      <c r="A149" s="97"/>
      <c r="B149" s="97"/>
      <c r="C149" s="122"/>
      <c r="D149" s="122"/>
      <c r="E149" s="122"/>
      <c r="F149" s="122"/>
      <c r="G149" s="122"/>
      <c r="H149" s="122"/>
      <c r="I149" s="142"/>
      <c r="J149" s="122"/>
      <c r="K149" s="122"/>
      <c r="L149" s="122"/>
      <c r="M149" s="122"/>
      <c r="N149" s="122"/>
      <c r="O149" s="122"/>
      <c r="P149" s="122"/>
      <c r="Q149" s="163"/>
      <c r="R149" s="122"/>
      <c r="S149" s="122"/>
      <c r="T149" s="122"/>
      <c r="U149" s="122"/>
      <c r="V149" s="122"/>
      <c r="W149" s="122"/>
      <c r="X149" s="122"/>
      <c r="Y149" s="122"/>
      <c r="Z149" s="122"/>
    </row>
    <row r="150" spans="1:26" ht="20.100000000000001" customHeight="1" x14ac:dyDescent="0.15">
      <c r="A150" s="97"/>
      <c r="B150" s="97"/>
      <c r="C150" s="109" t="s">
        <v>78</v>
      </c>
      <c r="D150" s="110"/>
      <c r="E150" s="110"/>
      <c r="F150" s="110"/>
      <c r="G150" s="110"/>
      <c r="H150" s="111"/>
      <c r="I150" s="143"/>
      <c r="K150" s="143"/>
      <c r="T150" s="92"/>
      <c r="U150" s="92"/>
      <c r="V150" s="92"/>
      <c r="W150" s="92"/>
      <c r="X150" s="92"/>
      <c r="Y150" s="92"/>
    </row>
    <row r="151" spans="1:26" ht="20.100000000000001" customHeight="1" x14ac:dyDescent="0.15">
      <c r="A151" s="97"/>
      <c r="B151" s="97"/>
      <c r="C151" s="112"/>
      <c r="D151" s="113"/>
      <c r="E151" s="113"/>
      <c r="F151" s="113"/>
      <c r="G151" s="113"/>
      <c r="H151" s="113"/>
      <c r="I151" s="114"/>
      <c r="J151" s="114"/>
      <c r="K151" s="114"/>
      <c r="L151" s="114"/>
      <c r="M151" s="114"/>
      <c r="N151" s="114"/>
      <c r="O151" s="114"/>
      <c r="P151" s="114"/>
      <c r="Q151" s="114"/>
      <c r="R151" s="114"/>
      <c r="S151" s="114"/>
      <c r="T151" s="114"/>
      <c r="U151" s="114"/>
      <c r="V151" s="114"/>
      <c r="W151" s="114"/>
      <c r="X151" s="114"/>
      <c r="Y151" s="114"/>
      <c r="Z151" s="115"/>
    </row>
    <row r="152" spans="1:26" ht="20.100000000000001" customHeight="1" x14ac:dyDescent="0.15">
      <c r="A152" s="97"/>
      <c r="B152" s="97"/>
      <c r="C152" s="112"/>
      <c r="D152" s="164" t="s">
        <v>79</v>
      </c>
      <c r="E152" s="144"/>
      <c r="F152" s="144"/>
      <c r="G152" s="144"/>
      <c r="H152" s="144"/>
      <c r="I152" s="144"/>
      <c r="J152" s="144"/>
      <c r="K152" s="144"/>
      <c r="L152" s="144"/>
      <c r="M152" s="144"/>
      <c r="N152" s="144"/>
      <c r="O152" s="144"/>
      <c r="P152" s="144"/>
      <c r="Q152" s="144"/>
      <c r="R152" s="144"/>
      <c r="S152" s="144"/>
      <c r="T152" s="144"/>
      <c r="U152" s="144"/>
      <c r="V152" s="144"/>
      <c r="W152" s="144"/>
      <c r="X152" s="123"/>
      <c r="Y152" s="122"/>
      <c r="Z152" s="121"/>
    </row>
    <row r="153" spans="1:26" ht="20.100000000000001" customHeight="1" x14ac:dyDescent="0.15">
      <c r="A153" s="97">
        <f>IFERROR(IF(AND($I153&lt;&gt;"しない", $I153&lt;&gt;"する"),1001,0),3)</f>
        <v>0</v>
      </c>
      <c r="B153" s="97"/>
      <c r="C153" s="116"/>
      <c r="D153" s="117">
        <v>1</v>
      </c>
      <c r="E153" s="122" t="s">
        <v>80</v>
      </c>
      <c r="F153" s="122"/>
      <c r="G153" s="122"/>
      <c r="H153" s="122"/>
      <c r="I153" s="49" t="s">
        <v>81</v>
      </c>
      <c r="J153" s="59"/>
      <c r="K153" s="59"/>
      <c r="L153" s="59"/>
      <c r="M153" s="59"/>
      <c r="N153" s="122"/>
      <c r="O153" s="122"/>
      <c r="P153" s="122"/>
      <c r="Q153" s="122"/>
      <c r="R153" s="122"/>
      <c r="S153" s="122"/>
      <c r="T153" s="122"/>
      <c r="U153" s="122"/>
      <c r="V153" s="92"/>
      <c r="W153" s="92"/>
      <c r="X153" s="92"/>
      <c r="Y153" s="92"/>
      <c r="Z153" s="165"/>
    </row>
    <row r="154" spans="1:26" ht="20.100000000000001" customHeight="1" x14ac:dyDescent="0.15">
      <c r="A154" s="97"/>
      <c r="B154" s="97"/>
      <c r="C154" s="125"/>
      <c r="D154" s="122"/>
      <c r="E154" s="122"/>
      <c r="F154" s="122"/>
      <c r="G154" s="122"/>
      <c r="H154" s="122"/>
      <c r="I154" s="166"/>
      <c r="J154" s="124" t="s">
        <v>15</v>
      </c>
      <c r="K154" s="124"/>
      <c r="L154" s="124"/>
      <c r="M154" s="124"/>
      <c r="N154" s="124"/>
      <c r="O154" s="124"/>
      <c r="P154" s="124"/>
      <c r="Q154" s="124"/>
      <c r="R154" s="124"/>
      <c r="S154" s="124"/>
      <c r="T154" s="124"/>
      <c r="U154" s="122"/>
      <c r="V154" s="92"/>
      <c r="W154" s="92"/>
      <c r="X154" s="92"/>
      <c r="Y154" s="92"/>
      <c r="Z154" s="165"/>
    </row>
    <row r="155" spans="1:26" ht="20.100000000000001" customHeight="1" x14ac:dyDescent="0.15">
      <c r="A155" s="97">
        <f>IFERROR(IF(AND($I153="する",OR(TRIM($I155)="", NOT(OR(IFERROR(SEARCH(" ",$I155),0)&gt;0, IFERROR(SEARCH("　",$I155),0)&gt;0)))),1001,0),3)</f>
        <v>0</v>
      </c>
      <c r="B155" s="97"/>
      <c r="C155" s="116"/>
      <c r="D155" s="117">
        <v>2</v>
      </c>
      <c r="E155" s="92" t="s">
        <v>74</v>
      </c>
      <c r="I155" s="49"/>
      <c r="J155" s="49"/>
      <c r="K155" s="49"/>
      <c r="L155" s="49"/>
      <c r="M155" s="49"/>
      <c r="N155" s="49"/>
      <c r="O155" s="49"/>
      <c r="P155" s="49"/>
      <c r="Q155" s="49"/>
      <c r="R155" s="49"/>
      <c r="S155" s="49"/>
      <c r="T155" s="49"/>
      <c r="U155" s="49"/>
      <c r="V155" s="49"/>
      <c r="W155" s="49"/>
      <c r="X155" s="49"/>
      <c r="Y155" s="49"/>
      <c r="Z155" s="121"/>
    </row>
    <row r="156" spans="1:26" ht="20.100000000000001" customHeight="1" x14ac:dyDescent="0.15">
      <c r="A156" s="97"/>
      <c r="B156" s="97"/>
      <c r="C156" s="116"/>
      <c r="D156" s="117"/>
      <c r="E156" s="122"/>
      <c r="F156" s="122"/>
      <c r="G156" s="122"/>
      <c r="H156" s="122"/>
      <c r="I156" s="128"/>
      <c r="J156" s="124" t="s">
        <v>53</v>
      </c>
      <c r="K156" s="124"/>
      <c r="L156" s="124"/>
      <c r="M156" s="124"/>
      <c r="N156" s="124"/>
      <c r="O156" s="124"/>
      <c r="P156" s="124"/>
      <c r="Q156" s="124"/>
      <c r="R156" s="124"/>
      <c r="S156" s="124"/>
      <c r="T156" s="124"/>
      <c r="U156" s="124"/>
      <c r="V156" s="124"/>
      <c r="W156" s="124"/>
      <c r="X156" s="124"/>
      <c r="Y156" s="124"/>
      <c r="Z156" s="121"/>
    </row>
    <row r="157" spans="1:26" ht="20.100000000000001" customHeight="1" x14ac:dyDescent="0.15">
      <c r="A157" s="97">
        <f>IFERROR(IF(AND($I153="する",OR(TRIM($I157)="", NOT(OR(IFERROR(SEARCH(" ",$I157),0)&gt;0, IFERROR(SEARCH("　",$I157),0)&gt;0)))),1001,0),3)</f>
        <v>0</v>
      </c>
      <c r="B157" s="97"/>
      <c r="C157" s="116"/>
      <c r="D157" s="117">
        <v>3</v>
      </c>
      <c r="E157" s="92" t="s">
        <v>75</v>
      </c>
      <c r="I157" s="49"/>
      <c r="J157" s="49"/>
      <c r="K157" s="49"/>
      <c r="L157" s="49"/>
      <c r="M157" s="49"/>
      <c r="N157" s="49"/>
      <c r="O157" s="49"/>
      <c r="P157" s="49"/>
      <c r="Q157" s="49"/>
      <c r="R157" s="49"/>
      <c r="S157" s="49"/>
      <c r="T157" s="49"/>
      <c r="U157" s="49"/>
      <c r="V157" s="49"/>
      <c r="W157" s="49"/>
      <c r="X157" s="49"/>
      <c r="Y157" s="49"/>
      <c r="Z157" s="121"/>
    </row>
    <row r="158" spans="1:26" ht="20.100000000000001" customHeight="1" x14ac:dyDescent="0.15">
      <c r="A158" s="97"/>
      <c r="B158" s="97"/>
      <c r="C158" s="125"/>
      <c r="D158" s="122"/>
      <c r="E158" s="122"/>
      <c r="F158" s="122"/>
      <c r="G158" s="122"/>
      <c r="H158" s="122"/>
      <c r="I158" s="128"/>
      <c r="J158" s="124" t="s">
        <v>55</v>
      </c>
      <c r="K158" s="124"/>
      <c r="L158" s="124"/>
      <c r="M158" s="124"/>
      <c r="N158" s="124"/>
      <c r="O158" s="124"/>
      <c r="P158" s="124"/>
      <c r="Q158" s="124"/>
      <c r="R158" s="124"/>
      <c r="S158" s="124"/>
      <c r="T158" s="124"/>
      <c r="U158" s="124"/>
      <c r="V158" s="124"/>
      <c r="W158" s="124"/>
      <c r="X158" s="124"/>
      <c r="Y158" s="124"/>
      <c r="Z158" s="121"/>
    </row>
    <row r="159" spans="1:26" ht="20.100000000000001" customHeight="1" x14ac:dyDescent="0.15">
      <c r="A159" s="97">
        <f>IFERROR(IF(AND($I153="する",OR(TRIM($I159)="", LEN($I159)&lt;&gt;8, NOT(ISNUMBER(VALUE($I159))), IFERROR(SEARCH("-", $I159),0)&gt;0)),1001,0),3)</f>
        <v>0</v>
      </c>
      <c r="B159" s="97"/>
      <c r="C159" s="116"/>
      <c r="D159" s="117">
        <v>4</v>
      </c>
      <c r="E159" s="92" t="s">
        <v>82</v>
      </c>
      <c r="I159" s="49"/>
      <c r="J159" s="49"/>
      <c r="K159" s="49"/>
      <c r="L159" s="49"/>
      <c r="M159" s="49"/>
      <c r="N159" s="122"/>
      <c r="O159" s="122"/>
      <c r="P159" s="122"/>
      <c r="Q159" s="122"/>
      <c r="R159" s="122"/>
      <c r="S159" s="122"/>
      <c r="T159" s="122"/>
      <c r="U159" s="122"/>
      <c r="V159" s="122"/>
      <c r="W159" s="122"/>
      <c r="X159" s="122"/>
      <c r="Y159" s="122"/>
      <c r="Z159" s="121"/>
    </row>
    <row r="160" spans="1:26" ht="20.100000000000001" customHeight="1" x14ac:dyDescent="0.15">
      <c r="A160" s="97"/>
      <c r="B160" s="97"/>
      <c r="C160" s="125"/>
      <c r="D160" s="122"/>
      <c r="E160" s="122"/>
      <c r="F160" s="122"/>
      <c r="G160" s="122"/>
      <c r="H160" s="122"/>
      <c r="I160" s="119"/>
      <c r="J160" s="124" t="s">
        <v>100</v>
      </c>
      <c r="K160" s="123"/>
      <c r="L160" s="123"/>
      <c r="M160" s="123"/>
      <c r="N160" s="123"/>
      <c r="O160" s="123"/>
      <c r="P160" s="123"/>
      <c r="Q160" s="123"/>
      <c r="R160" s="123"/>
      <c r="S160" s="123"/>
      <c r="T160" s="123"/>
      <c r="U160" s="123"/>
      <c r="V160" s="123"/>
      <c r="W160" s="123"/>
      <c r="X160" s="123"/>
      <c r="Y160" s="123"/>
      <c r="Z160" s="121"/>
    </row>
    <row r="161" spans="1:27" ht="20.100000000000001" customHeight="1" x14ac:dyDescent="0.15">
      <c r="A161" s="97">
        <f>IFERROR(IF(AND($I153="する",TRIM($I161)=""),1001,0),3)</f>
        <v>0</v>
      </c>
      <c r="B161" s="97"/>
      <c r="C161" s="116"/>
      <c r="D161" s="117">
        <v>5</v>
      </c>
      <c r="E161" s="92" t="s">
        <v>45</v>
      </c>
      <c r="I161" s="60"/>
      <c r="J161" s="61"/>
      <c r="K161" s="61"/>
      <c r="L161" s="61"/>
      <c r="M161" s="61"/>
      <c r="N161" s="122"/>
      <c r="O161" s="122"/>
      <c r="P161" s="122"/>
      <c r="Q161" s="122"/>
      <c r="R161" s="122"/>
      <c r="S161" s="122"/>
      <c r="T161" s="122"/>
      <c r="U161" s="122"/>
      <c r="V161" s="122"/>
      <c r="W161" s="122"/>
      <c r="X161" s="122"/>
      <c r="Y161" s="122"/>
      <c r="Z161" s="121"/>
    </row>
    <row r="162" spans="1:27" ht="20.100000000000001" customHeight="1" x14ac:dyDescent="0.15">
      <c r="A162" s="97"/>
      <c r="B162" s="97"/>
      <c r="C162" s="116"/>
      <c r="D162" s="117"/>
      <c r="E162" s="122"/>
      <c r="F162" s="122"/>
      <c r="G162" s="122"/>
      <c r="H162" s="122"/>
      <c r="I162" s="119"/>
      <c r="J162" s="124" t="s">
        <v>109</v>
      </c>
      <c r="K162" s="123"/>
      <c r="L162" s="123"/>
      <c r="M162" s="123"/>
      <c r="N162" s="123"/>
      <c r="O162" s="123"/>
      <c r="P162" s="123"/>
      <c r="Q162" s="123"/>
      <c r="R162" s="123"/>
      <c r="S162" s="123"/>
      <c r="T162" s="123"/>
      <c r="U162" s="123"/>
      <c r="V162" s="123"/>
      <c r="W162" s="123"/>
      <c r="X162" s="123"/>
      <c r="Y162" s="123"/>
      <c r="Z162" s="121"/>
    </row>
    <row r="163" spans="1:27" ht="20.100000000000001" customHeight="1" x14ac:dyDescent="0.15">
      <c r="A163" s="97">
        <f>IFERROR(IF(AND($I153="する",AND($I163&lt;&gt;"", OR(ISERROR(FIND("@"&amp;LEFT($I163,3)&amp;"@", 都道府県3))=FALSE, ISERROR(FIND("@"&amp;LEFT($I163,4)&amp;"@",都道府県4))=FALSE))=FALSE),1001,0),3)</f>
        <v>0</v>
      </c>
      <c r="B163" s="97"/>
      <c r="C163" s="116"/>
      <c r="D163" s="117">
        <v>6</v>
      </c>
      <c r="E163" s="92" t="s">
        <v>46</v>
      </c>
      <c r="I163" s="62"/>
      <c r="J163" s="62"/>
      <c r="K163" s="62"/>
      <c r="L163" s="62"/>
      <c r="M163" s="62"/>
      <c r="N163" s="62"/>
      <c r="O163" s="62"/>
      <c r="P163" s="62"/>
      <c r="Q163" s="63"/>
      <c r="R163" s="62"/>
      <c r="S163" s="62"/>
      <c r="T163" s="62"/>
      <c r="U163" s="62"/>
      <c r="V163" s="62"/>
      <c r="W163" s="62"/>
      <c r="X163" s="62"/>
      <c r="Y163" s="62"/>
      <c r="Z163" s="121"/>
    </row>
    <row r="164" spans="1:27" ht="20.100000000000001" customHeight="1" x14ac:dyDescent="0.15">
      <c r="A164" s="97"/>
      <c r="B164" s="97"/>
      <c r="C164" s="116"/>
      <c r="D164" s="117"/>
      <c r="E164" s="122"/>
      <c r="F164" s="122"/>
      <c r="G164" s="122"/>
      <c r="H164" s="122"/>
      <c r="I164" s="119"/>
      <c r="J164" s="124" t="s">
        <v>47</v>
      </c>
      <c r="K164" s="123"/>
      <c r="L164" s="123"/>
      <c r="M164" s="123"/>
      <c r="N164" s="123"/>
      <c r="O164" s="123"/>
      <c r="P164" s="123"/>
      <c r="Q164" s="123"/>
      <c r="R164" s="123"/>
      <c r="S164" s="123"/>
      <c r="T164" s="123"/>
      <c r="U164" s="123"/>
      <c r="V164" s="123"/>
      <c r="W164" s="123"/>
      <c r="X164" s="123"/>
      <c r="Y164" s="123"/>
      <c r="Z164" s="121"/>
    </row>
    <row r="165" spans="1:27" ht="20.100000000000001" customHeight="1" x14ac:dyDescent="0.15">
      <c r="A165" s="97">
        <f>IFERROR(IF(AND($I153="する",NOT(AND(TRIM($I165)&lt;&gt;"",ISNUMBER(VALUE(SUBSTITUTE($I165,"-",""))),IFERROR(SEARCH("-",$I165),0)&gt;0))),1001,0),3)</f>
        <v>0</v>
      </c>
      <c r="B165" s="97"/>
      <c r="C165" s="116"/>
      <c r="D165" s="117">
        <v>7</v>
      </c>
      <c r="E165" s="92" t="s">
        <v>56</v>
      </c>
      <c r="I165" s="49"/>
      <c r="J165" s="49"/>
      <c r="K165" s="49"/>
      <c r="L165" s="49"/>
      <c r="M165" s="49"/>
      <c r="T165" s="92"/>
      <c r="U165" s="92"/>
      <c r="V165" s="92"/>
      <c r="W165" s="92"/>
      <c r="X165" s="92"/>
      <c r="Y165" s="123"/>
      <c r="Z165" s="121"/>
    </row>
    <row r="166" spans="1:27" ht="20.100000000000001" customHeight="1" x14ac:dyDescent="0.15">
      <c r="A166" s="97"/>
      <c r="B166" s="97"/>
      <c r="C166" s="125"/>
      <c r="D166" s="122"/>
      <c r="E166" s="122"/>
      <c r="F166" s="122"/>
      <c r="G166" s="122"/>
      <c r="H166" s="122"/>
      <c r="I166" s="119"/>
      <c r="J166" s="124" t="s">
        <v>59</v>
      </c>
      <c r="K166" s="123"/>
      <c r="L166" s="123"/>
      <c r="M166" s="123"/>
      <c r="N166" s="123"/>
      <c r="O166" s="123"/>
      <c r="P166" s="123"/>
      <c r="Q166" s="123"/>
      <c r="R166" s="123"/>
      <c r="S166" s="123"/>
      <c r="T166" s="123"/>
      <c r="U166" s="123"/>
      <c r="V166" s="123"/>
      <c r="W166" s="123"/>
      <c r="X166" s="123"/>
      <c r="Y166" s="123"/>
      <c r="Z166" s="121"/>
    </row>
    <row r="167" spans="1:27" ht="20.100000000000001" customHeight="1" x14ac:dyDescent="0.15">
      <c r="A167" s="97">
        <f>IFERROR(IF(AND($I153="する",AND(TRIM($I167)&lt;&gt;"",NOT(AND(ISNUMBER(VALUE(SUBSTITUTE($I167,"-",""))),IFERROR(SEARCH("-",$I167),0)&gt;0)))),1001,0),3)</f>
        <v>0</v>
      </c>
      <c r="B167" s="97"/>
      <c r="C167" s="116"/>
      <c r="D167" s="117">
        <v>8</v>
      </c>
      <c r="E167" s="92" t="s">
        <v>60</v>
      </c>
      <c r="I167" s="49"/>
      <c r="J167" s="49"/>
      <c r="K167" s="49"/>
      <c r="L167" s="49"/>
      <c r="M167" s="49"/>
      <c r="N167" s="123"/>
      <c r="O167" s="123"/>
      <c r="P167" s="123"/>
      <c r="Q167" s="123"/>
      <c r="R167" s="123"/>
      <c r="S167" s="123"/>
      <c r="T167" s="123"/>
      <c r="U167" s="123"/>
      <c r="V167" s="123"/>
      <c r="W167" s="123"/>
      <c r="X167" s="123"/>
      <c r="Y167" s="123"/>
      <c r="Z167" s="121"/>
    </row>
    <row r="168" spans="1:27" ht="20.100000000000001" customHeight="1" x14ac:dyDescent="0.15">
      <c r="A168" s="97"/>
      <c r="B168" s="97"/>
      <c r="C168" s="125"/>
      <c r="D168" s="122"/>
      <c r="E168" s="122"/>
      <c r="F168" s="122"/>
      <c r="G168" s="122"/>
      <c r="H168" s="122"/>
      <c r="I168" s="119"/>
      <c r="J168" s="124" t="s">
        <v>59</v>
      </c>
      <c r="K168" s="123"/>
      <c r="L168" s="123"/>
      <c r="M168" s="123"/>
      <c r="N168" s="123"/>
      <c r="O168" s="123"/>
      <c r="P168" s="123"/>
      <c r="Q168" s="123"/>
      <c r="R168" s="123"/>
      <c r="S168" s="123"/>
      <c r="T168" s="123"/>
      <c r="U168" s="123"/>
      <c r="V168" s="123"/>
      <c r="W168" s="123"/>
      <c r="X168" s="123"/>
      <c r="Y168" s="123"/>
      <c r="Z168" s="121"/>
    </row>
    <row r="169" spans="1:27" ht="20.100000000000001" customHeight="1" x14ac:dyDescent="0.15">
      <c r="A169" s="97">
        <f>IFERROR(IF(AND($I153="する",AND(TRIM($I169)&lt;&gt;"", NOT(IFERROR(SEARCH("@",$I169),0)&gt;0))),1001,0),3)</f>
        <v>0</v>
      </c>
      <c r="B169" s="97"/>
      <c r="C169" s="116"/>
      <c r="D169" s="117">
        <v>9</v>
      </c>
      <c r="E169" s="92" t="s">
        <v>61</v>
      </c>
      <c r="I169" s="49"/>
      <c r="J169" s="49"/>
      <c r="K169" s="49"/>
      <c r="L169" s="49"/>
      <c r="M169" s="49"/>
      <c r="N169" s="49"/>
      <c r="O169" s="49"/>
      <c r="P169" s="49"/>
      <c r="Q169" s="55"/>
      <c r="R169" s="49"/>
      <c r="S169" s="49"/>
      <c r="T169" s="49"/>
      <c r="U169" s="49"/>
      <c r="V169" s="49"/>
      <c r="W169" s="49"/>
      <c r="X169" s="49"/>
      <c r="Y169" s="49"/>
      <c r="Z169" s="121"/>
    </row>
    <row r="170" spans="1:27" ht="20.100000000000001" customHeight="1" x14ac:dyDescent="0.15">
      <c r="A170" s="97"/>
      <c r="B170" s="97"/>
      <c r="C170" s="125"/>
      <c r="D170" s="122"/>
      <c r="E170" s="122"/>
      <c r="F170" s="122"/>
      <c r="G170" s="122"/>
      <c r="H170" s="122"/>
      <c r="I170" s="119"/>
      <c r="J170" s="130" t="s">
        <v>107</v>
      </c>
      <c r="K170" s="147"/>
      <c r="L170" s="123"/>
      <c r="M170" s="123"/>
      <c r="N170" s="123"/>
      <c r="O170" s="123"/>
      <c r="P170" s="123"/>
      <c r="Q170" s="148"/>
      <c r="R170" s="123"/>
      <c r="S170" s="123"/>
      <c r="T170" s="123"/>
      <c r="U170" s="123"/>
      <c r="V170" s="123"/>
      <c r="W170" s="123"/>
      <c r="X170" s="123"/>
      <c r="Y170" s="123"/>
      <c r="Z170" s="121"/>
    </row>
    <row r="171" spans="1:27" ht="20.100000000000001" customHeight="1" x14ac:dyDescent="0.15">
      <c r="A171" s="97"/>
      <c r="B171" s="97"/>
      <c r="C171" s="136"/>
      <c r="D171" s="137"/>
      <c r="E171" s="137"/>
      <c r="F171" s="137"/>
      <c r="G171" s="137"/>
      <c r="H171" s="137"/>
      <c r="I171" s="138"/>
      <c r="J171" s="138"/>
      <c r="K171" s="139"/>
      <c r="L171" s="138"/>
      <c r="M171" s="138"/>
      <c r="N171" s="138"/>
      <c r="O171" s="138"/>
      <c r="P171" s="138"/>
      <c r="Q171" s="138"/>
      <c r="R171" s="138"/>
      <c r="S171" s="138"/>
      <c r="T171" s="138"/>
      <c r="U171" s="138"/>
      <c r="V171" s="138"/>
      <c r="W171" s="138"/>
      <c r="X171" s="138"/>
      <c r="Y171" s="167"/>
      <c r="Z171" s="140"/>
      <c r="AA171" s="154"/>
    </row>
    <row r="172" spans="1:27" ht="20.100000000000001" customHeight="1" x14ac:dyDescent="0.15">
      <c r="A172" s="97"/>
      <c r="B172" s="97"/>
      <c r="C172" s="122"/>
      <c r="D172" s="122"/>
      <c r="E172" s="122"/>
      <c r="F172" s="122"/>
      <c r="G172" s="122"/>
      <c r="H172" s="122"/>
      <c r="I172" s="142"/>
      <c r="J172" s="142"/>
      <c r="K172" s="142"/>
      <c r="L172" s="142"/>
      <c r="M172" s="142"/>
      <c r="N172" s="142"/>
      <c r="O172" s="142"/>
      <c r="P172" s="142"/>
      <c r="Q172" s="142"/>
      <c r="R172" s="142"/>
      <c r="S172" s="142"/>
      <c r="T172" s="142"/>
      <c r="U172" s="142"/>
      <c r="V172" s="142"/>
      <c r="W172" s="142"/>
      <c r="X172" s="142"/>
      <c r="Y172" s="168"/>
      <c r="Z172" s="122"/>
      <c r="AA172" s="154"/>
    </row>
    <row r="173" spans="1:27" ht="20.100000000000001" customHeight="1" x14ac:dyDescent="0.15">
      <c r="A173" s="97"/>
      <c r="B173" s="97"/>
      <c r="C173" s="122"/>
      <c r="D173" s="122"/>
      <c r="E173" s="122"/>
      <c r="F173" s="122"/>
      <c r="G173" s="122"/>
      <c r="H173" s="122"/>
      <c r="I173" s="169"/>
      <c r="J173" s="142"/>
      <c r="K173" s="142"/>
      <c r="L173" s="142"/>
      <c r="M173" s="142"/>
      <c r="N173" s="168"/>
      <c r="O173" s="142"/>
      <c r="P173" s="142"/>
      <c r="Q173" s="142"/>
      <c r="R173" s="168"/>
      <c r="S173" s="142"/>
      <c r="T173" s="142"/>
      <c r="U173" s="142"/>
      <c r="V173" s="142"/>
      <c r="W173" s="142"/>
      <c r="X173" s="142"/>
      <c r="Y173" s="142"/>
      <c r="Z173" s="142"/>
      <c r="AA173" s="142"/>
    </row>
    <row r="174" spans="1:27" ht="20.100000000000001" customHeight="1" x14ac:dyDescent="0.15">
      <c r="A174" s="97"/>
      <c r="B174" s="97"/>
      <c r="C174" s="109" t="s">
        <v>14</v>
      </c>
      <c r="D174" s="110"/>
      <c r="E174" s="110"/>
      <c r="F174" s="110"/>
      <c r="G174" s="110"/>
      <c r="H174" s="111"/>
      <c r="I174" s="170"/>
      <c r="J174" s="171"/>
      <c r="K174" s="171"/>
      <c r="L174" s="171"/>
      <c r="M174" s="171"/>
      <c r="N174" s="171"/>
      <c r="O174" s="171"/>
      <c r="P174" s="171"/>
      <c r="Q174" s="171"/>
      <c r="R174" s="171"/>
      <c r="S174" s="171"/>
      <c r="T174" s="171"/>
      <c r="U174" s="171"/>
      <c r="V174" s="171"/>
      <c r="W174" s="171"/>
      <c r="X174" s="171"/>
      <c r="Y174" s="171"/>
      <c r="Z174" s="171"/>
    </row>
    <row r="175" spans="1:27" ht="20.100000000000001" customHeight="1" x14ac:dyDescent="0.15">
      <c r="A175" s="97"/>
      <c r="B175" s="97"/>
      <c r="C175" s="172"/>
      <c r="D175" s="173"/>
      <c r="E175" s="173"/>
      <c r="F175" s="173"/>
      <c r="G175" s="173"/>
      <c r="H175" s="173"/>
      <c r="T175" s="92"/>
      <c r="U175" s="92"/>
      <c r="V175" s="92"/>
      <c r="W175" s="92"/>
      <c r="X175" s="92"/>
      <c r="Y175" s="92"/>
      <c r="Z175" s="165"/>
      <c r="AA175" s="133"/>
    </row>
    <row r="176" spans="1:27" ht="20.100000000000001" customHeight="1" x14ac:dyDescent="0.15">
      <c r="A176" s="108"/>
      <c r="B176" s="97"/>
      <c r="C176" s="112"/>
      <c r="D176" s="117">
        <v>1</v>
      </c>
      <c r="E176" s="92" t="s">
        <v>24</v>
      </c>
      <c r="I176" s="47"/>
      <c r="J176" s="48"/>
      <c r="K176" s="48"/>
      <c r="L176" s="48"/>
      <c r="M176" s="48"/>
      <c r="N176" s="174"/>
      <c r="O176" s="174"/>
      <c r="P176" s="174"/>
      <c r="Q176" s="174"/>
      <c r="R176" s="174"/>
      <c r="S176" s="174"/>
      <c r="T176" s="174"/>
      <c r="U176" s="174"/>
      <c r="V176" s="122"/>
      <c r="W176" s="122"/>
      <c r="X176" s="92"/>
      <c r="Y176" s="92"/>
      <c r="Z176" s="165"/>
    </row>
    <row r="177" spans="1:26" ht="30" customHeight="1" x14ac:dyDescent="0.15">
      <c r="A177" s="108"/>
      <c r="B177" s="97"/>
      <c r="C177" s="112"/>
      <c r="D177" s="175"/>
      <c r="E177" s="176"/>
      <c r="F177" s="176"/>
      <c r="G177" s="176"/>
      <c r="H177" s="174"/>
      <c r="I177" s="177"/>
      <c r="J177" s="145"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45"/>
      <c r="L177" s="145"/>
      <c r="M177" s="145"/>
      <c r="N177" s="145"/>
      <c r="O177" s="145"/>
      <c r="P177" s="145"/>
      <c r="Q177" s="145"/>
      <c r="R177" s="145"/>
      <c r="S177" s="145"/>
      <c r="T177" s="145"/>
      <c r="U177" s="145"/>
      <c r="V177" s="145"/>
      <c r="W177" s="145"/>
      <c r="X177" s="145"/>
      <c r="Y177" s="145"/>
      <c r="Z177" s="165"/>
    </row>
    <row r="178" spans="1:26" ht="20.100000000000001" customHeight="1" x14ac:dyDescent="0.15">
      <c r="A178" s="108"/>
      <c r="B178" s="97"/>
      <c r="C178" s="112"/>
      <c r="D178" s="117">
        <v>2</v>
      </c>
      <c r="E178" s="92" t="s">
        <v>25</v>
      </c>
      <c r="I178" s="49"/>
      <c r="J178" s="48"/>
      <c r="K178" s="48"/>
      <c r="L178" s="48"/>
      <c r="M178" s="48"/>
      <c r="N178" s="174"/>
      <c r="O178" s="174"/>
      <c r="P178" s="153"/>
      <c r="Q178" s="174"/>
      <c r="R178" s="174"/>
      <c r="S178" s="174"/>
      <c r="T178" s="174"/>
      <c r="U178" s="174"/>
      <c r="V178" s="122"/>
      <c r="W178" s="122"/>
      <c r="X178" s="92"/>
      <c r="Y178" s="92"/>
      <c r="Z178" s="165"/>
    </row>
    <row r="179" spans="1:26" ht="20.100000000000001" customHeight="1" x14ac:dyDescent="0.15">
      <c r="A179" s="108"/>
      <c r="B179" s="97"/>
      <c r="C179" s="112"/>
      <c r="D179" s="175"/>
      <c r="E179" s="176"/>
      <c r="F179" s="176"/>
      <c r="G179" s="176"/>
      <c r="H179" s="174"/>
      <c r="I179" s="177"/>
      <c r="J179" s="178" t="s">
        <v>113</v>
      </c>
      <c r="K179" s="178"/>
      <c r="L179" s="178"/>
      <c r="M179" s="178"/>
      <c r="N179" s="178"/>
      <c r="O179" s="178"/>
      <c r="P179" s="178"/>
      <c r="Q179" s="178"/>
      <c r="R179" s="178"/>
      <c r="S179" s="178"/>
      <c r="T179" s="178"/>
      <c r="U179" s="178"/>
      <c r="V179" s="178"/>
      <c r="W179" s="178"/>
      <c r="X179" s="178"/>
      <c r="Y179" s="178"/>
      <c r="Z179" s="165"/>
    </row>
    <row r="180" spans="1:26" ht="20.100000000000001" customHeight="1" x14ac:dyDescent="0.15">
      <c r="A180" s="97"/>
      <c r="B180" s="97"/>
      <c r="C180" s="116"/>
      <c r="D180" s="117">
        <v>3</v>
      </c>
      <c r="E180" s="122" t="s">
        <v>1</v>
      </c>
      <c r="F180" s="122"/>
      <c r="P180" s="179"/>
      <c r="Q180" s="180"/>
      <c r="R180" s="180"/>
      <c r="S180" s="180"/>
      <c r="T180" s="180"/>
      <c r="U180" s="180"/>
      <c r="V180" s="180"/>
      <c r="W180" s="180"/>
      <c r="X180" s="180"/>
      <c r="Y180" s="180"/>
      <c r="Z180" s="121"/>
    </row>
    <row r="181" spans="1:26" ht="45" customHeight="1" x14ac:dyDescent="0.15">
      <c r="A181" s="97"/>
      <c r="B181" s="97"/>
      <c r="C181" s="116"/>
      <c r="D181" s="117"/>
      <c r="E181" s="181" t="s">
        <v>39</v>
      </c>
      <c r="F181" s="181"/>
      <c r="G181" s="181"/>
      <c r="H181" s="181"/>
      <c r="I181" s="181"/>
      <c r="J181" s="181"/>
      <c r="K181" s="181"/>
      <c r="L181" s="181"/>
      <c r="M181" s="181"/>
      <c r="N181" s="181"/>
      <c r="O181" s="181"/>
      <c r="P181" s="181"/>
      <c r="Q181" s="181"/>
      <c r="R181" s="181"/>
      <c r="S181" s="181"/>
      <c r="T181" s="181"/>
      <c r="U181" s="181"/>
      <c r="V181" s="181"/>
      <c r="W181" s="181"/>
      <c r="X181" s="181"/>
      <c r="Y181" s="181"/>
      <c r="Z181" s="121"/>
    </row>
    <row r="182" spans="1:26" ht="20.100000000000001" customHeight="1" x14ac:dyDescent="0.15">
      <c r="A182" s="97">
        <f>IFERROR(IF(COUNTIF($K183:$K186,"○")&gt;1,1001,0),3)</f>
        <v>0</v>
      </c>
      <c r="B182" s="389"/>
      <c r="C182" s="116"/>
      <c r="D182" s="117"/>
      <c r="E182" s="182" t="s">
        <v>8</v>
      </c>
      <c r="F182" s="183"/>
      <c r="G182" s="183"/>
      <c r="H182" s="183"/>
      <c r="I182" s="183"/>
      <c r="J182" s="184"/>
      <c r="K182" s="185" t="s">
        <v>18</v>
      </c>
      <c r="L182" s="186"/>
      <c r="M182" s="187"/>
      <c r="N182" s="188" t="s">
        <v>9</v>
      </c>
      <c r="O182" s="189"/>
      <c r="P182" s="189"/>
      <c r="Q182" s="189"/>
      <c r="R182" s="189"/>
      <c r="S182" s="189"/>
      <c r="T182" s="189"/>
      <c r="U182" s="189"/>
      <c r="V182" s="190"/>
      <c r="W182" s="191" t="s">
        <v>10</v>
      </c>
      <c r="X182" s="192"/>
      <c r="Y182" s="193"/>
      <c r="Z182" s="121"/>
    </row>
    <row r="183" spans="1:26" ht="20.100000000000001" customHeight="1" x14ac:dyDescent="0.15">
      <c r="A183" s="97"/>
      <c r="B183" s="97"/>
      <c r="C183" s="116"/>
      <c r="D183" s="194"/>
      <c r="E183" s="195" t="s">
        <v>19</v>
      </c>
      <c r="F183" s="196"/>
      <c r="G183" s="196"/>
      <c r="H183" s="196"/>
      <c r="I183" s="196"/>
      <c r="J183" s="197"/>
      <c r="K183" s="65"/>
      <c r="L183" s="66"/>
      <c r="M183" s="67"/>
      <c r="N183" s="198"/>
      <c r="O183" s="199"/>
      <c r="P183" s="199"/>
      <c r="Q183" s="199"/>
      <c r="R183" s="199"/>
      <c r="S183" s="199"/>
      <c r="T183" s="199"/>
      <c r="U183" s="199"/>
      <c r="V183" s="200"/>
      <c r="W183" s="201"/>
      <c r="X183" s="202"/>
      <c r="Y183" s="203"/>
      <c r="Z183" s="121"/>
    </row>
    <row r="184" spans="1:26" ht="20.100000000000001" customHeight="1" x14ac:dyDescent="0.15">
      <c r="A184" s="97">
        <f>IFERROR(IF(AND($K184="○",TRIM($N184)=""),1001,0),3)</f>
        <v>0</v>
      </c>
      <c r="B184" s="97"/>
      <c r="C184" s="116"/>
      <c r="D184" s="194"/>
      <c r="E184" s="204" t="s">
        <v>20</v>
      </c>
      <c r="F184" s="205"/>
      <c r="G184" s="205"/>
      <c r="H184" s="205"/>
      <c r="I184" s="205"/>
      <c r="J184" s="206"/>
      <c r="K184" s="68"/>
      <c r="L184" s="69"/>
      <c r="M184" s="70"/>
      <c r="N184" s="37"/>
      <c r="O184" s="38"/>
      <c r="P184" s="38"/>
      <c r="Q184" s="38"/>
      <c r="R184" s="38"/>
      <c r="S184" s="38"/>
      <c r="T184" s="38"/>
      <c r="U184" s="38"/>
      <c r="V184" s="39"/>
      <c r="W184" s="207"/>
      <c r="X184" s="208"/>
      <c r="Y184" s="209"/>
      <c r="Z184" s="121"/>
    </row>
    <row r="185" spans="1:26" ht="20.100000000000001" customHeight="1" x14ac:dyDescent="0.15">
      <c r="A185" s="97">
        <f>IFERROR(IF(AND($K185="○",TRIM($N185)=""),1001,0),3)</f>
        <v>0</v>
      </c>
      <c r="B185" s="97"/>
      <c r="C185" s="116"/>
      <c r="D185" s="194"/>
      <c r="E185" s="204" t="s">
        <v>21</v>
      </c>
      <c r="F185" s="205"/>
      <c r="G185" s="205"/>
      <c r="H185" s="205"/>
      <c r="I185" s="205"/>
      <c r="J185" s="206"/>
      <c r="K185" s="68"/>
      <c r="L185" s="69"/>
      <c r="M185" s="70"/>
      <c r="N185" s="37"/>
      <c r="O185" s="38"/>
      <c r="P185" s="38"/>
      <c r="Q185" s="38"/>
      <c r="R185" s="38"/>
      <c r="S185" s="38"/>
      <c r="T185" s="38"/>
      <c r="U185" s="38"/>
      <c r="V185" s="39"/>
      <c r="W185" s="210">
        <v>100</v>
      </c>
      <c r="X185" s="211"/>
      <c r="Y185" s="212" t="s">
        <v>11</v>
      </c>
      <c r="Z185" s="121"/>
    </row>
    <row r="186" spans="1:26" ht="20.100000000000001" customHeight="1" x14ac:dyDescent="0.15">
      <c r="A186" s="97">
        <f>IFERROR(IF(AND($K186="○",OR(TRIM($N186)="",TRIM($W186)="")),1001,0),3)</f>
        <v>0</v>
      </c>
      <c r="B186" s="97"/>
      <c r="C186" s="116"/>
      <c r="D186" s="194"/>
      <c r="E186" s="213" t="s">
        <v>22</v>
      </c>
      <c r="F186" s="214"/>
      <c r="G186" s="214"/>
      <c r="H186" s="214"/>
      <c r="I186" s="214"/>
      <c r="J186" s="215"/>
      <c r="K186" s="40"/>
      <c r="L186" s="41"/>
      <c r="M186" s="42"/>
      <c r="N186" s="37"/>
      <c r="O186" s="38"/>
      <c r="P186" s="46"/>
      <c r="Q186" s="38"/>
      <c r="R186" s="38"/>
      <c r="S186" s="38"/>
      <c r="T186" s="38"/>
      <c r="U186" s="38"/>
      <c r="V186" s="39"/>
      <c r="W186" s="71"/>
      <c r="X186" s="72"/>
      <c r="Y186" s="216" t="s">
        <v>11</v>
      </c>
      <c r="Z186" s="121"/>
    </row>
    <row r="187" spans="1:26" ht="20.100000000000001" customHeight="1" x14ac:dyDescent="0.15">
      <c r="A187" s="97"/>
      <c r="B187" s="97"/>
      <c r="C187" s="116"/>
      <c r="D187" s="194"/>
      <c r="E187" s="217"/>
      <c r="F187" s="218"/>
      <c r="G187" s="218"/>
      <c r="H187" s="218"/>
      <c r="I187" s="218"/>
      <c r="J187" s="219"/>
      <c r="K187" s="43"/>
      <c r="L187" s="44"/>
      <c r="M187" s="45"/>
      <c r="N187" s="73"/>
      <c r="O187" s="74"/>
      <c r="P187" s="75"/>
      <c r="Q187" s="74"/>
      <c r="R187" s="74"/>
      <c r="S187" s="74"/>
      <c r="T187" s="74"/>
      <c r="U187" s="74"/>
      <c r="V187" s="76"/>
      <c r="W187" s="77"/>
      <c r="X187" s="78"/>
      <c r="Y187" s="220" t="s">
        <v>11</v>
      </c>
      <c r="Z187" s="121"/>
    </row>
    <row r="188" spans="1:26" ht="20.100000000000001" customHeight="1" x14ac:dyDescent="0.15">
      <c r="A188" s="97"/>
      <c r="B188" s="97"/>
      <c r="C188" s="116"/>
      <c r="D188" s="117"/>
      <c r="E188" s="221"/>
      <c r="F188" s="221"/>
      <c r="G188" s="221"/>
      <c r="H188" s="221"/>
      <c r="I188" s="221"/>
      <c r="J188" s="221"/>
      <c r="K188" s="123"/>
      <c r="L188" s="123"/>
      <c r="M188" s="123"/>
      <c r="N188" s="123"/>
      <c r="O188" s="123"/>
      <c r="P188" s="123"/>
      <c r="Q188" s="123"/>
      <c r="R188" s="123"/>
      <c r="S188" s="123"/>
      <c r="T188" s="123"/>
      <c r="U188" s="123"/>
      <c r="V188" s="123"/>
      <c r="W188" s="123"/>
      <c r="X188" s="123"/>
      <c r="Y188" s="123"/>
      <c r="Z188" s="121"/>
    </row>
    <row r="189" spans="1:26" ht="20.100000000000001" customHeight="1" x14ac:dyDescent="0.15">
      <c r="A189" s="97">
        <f>IFERROR(IF(TRIM($I189)="",1001,0),3)</f>
        <v>1001</v>
      </c>
      <c r="B189" s="97"/>
      <c r="C189" s="116"/>
      <c r="D189" s="117">
        <v>4</v>
      </c>
      <c r="E189" s="92" t="s">
        <v>0</v>
      </c>
      <c r="I189" s="18"/>
      <c r="J189" s="18"/>
      <c r="K189" s="18"/>
      <c r="L189" s="18"/>
      <c r="M189" s="18"/>
      <c r="N189" s="122" t="s">
        <v>23</v>
      </c>
      <c r="O189" s="122"/>
      <c r="P189" s="122"/>
      <c r="Q189" s="122"/>
      <c r="R189" s="122"/>
      <c r="S189" s="122"/>
      <c r="T189" s="122"/>
      <c r="U189" s="122"/>
      <c r="V189" s="122"/>
      <c r="W189" s="122"/>
      <c r="X189" s="122"/>
      <c r="Y189" s="122"/>
      <c r="Z189" s="121"/>
    </row>
    <row r="190" spans="1:26" ht="45" customHeight="1" x14ac:dyDescent="0.15">
      <c r="A190" s="97"/>
      <c r="B190" s="97"/>
      <c r="C190" s="125"/>
      <c r="D190" s="122"/>
      <c r="E190" s="122"/>
      <c r="F190" s="122"/>
      <c r="G190" s="122"/>
      <c r="H190" s="122"/>
      <c r="I190" s="119"/>
      <c r="J190" s="145" t="s">
        <v>105</v>
      </c>
      <c r="K190" s="178"/>
      <c r="L190" s="178"/>
      <c r="M190" s="178"/>
      <c r="N190" s="178"/>
      <c r="O190" s="178"/>
      <c r="P190" s="178"/>
      <c r="Q190" s="178"/>
      <c r="R190" s="178"/>
      <c r="S190" s="178"/>
      <c r="T190" s="178"/>
      <c r="U190" s="178"/>
      <c r="V190" s="178"/>
      <c r="W190" s="178"/>
      <c r="X190" s="178"/>
      <c r="Y190" s="178"/>
      <c r="Z190" s="121"/>
    </row>
    <row r="191" spans="1:26" ht="20.100000000000001" customHeight="1" x14ac:dyDescent="0.15">
      <c r="A191" s="97"/>
      <c r="B191" s="97"/>
      <c r="C191" s="116"/>
      <c r="D191" s="117">
        <v>5</v>
      </c>
      <c r="E191" s="92" t="s">
        <v>26</v>
      </c>
      <c r="I191" s="47"/>
      <c r="J191" s="50"/>
      <c r="K191" s="50"/>
      <c r="L191" s="50"/>
      <c r="M191" s="50"/>
      <c r="N191" s="122"/>
      <c r="O191" s="122"/>
      <c r="P191" s="122"/>
      <c r="Q191" s="122"/>
      <c r="R191" s="122"/>
      <c r="S191" s="122"/>
      <c r="T191" s="122"/>
      <c r="U191" s="122"/>
      <c r="V191" s="122"/>
      <c r="W191" s="122"/>
      <c r="X191" s="122"/>
      <c r="Y191" s="122"/>
      <c r="Z191" s="121"/>
    </row>
    <row r="192" spans="1:26" ht="20.100000000000001" customHeight="1" x14ac:dyDescent="0.15">
      <c r="A192" s="97"/>
      <c r="B192" s="97"/>
      <c r="C192" s="125"/>
      <c r="D192" s="122"/>
      <c r="E192" s="122"/>
      <c r="F192" s="122"/>
      <c r="G192" s="122"/>
      <c r="H192" s="122"/>
      <c r="I192" s="119"/>
      <c r="J192" s="124" t="str">
        <f>日付例&amp;"　年月日を入力してください。個人の場合や設立日が1900/3/31以前の場合は、入力不要です。"</f>
        <v>例)2025/4/1、R7/4/1　年月日を入力してください。個人の場合や設立日が1900/3/31以前の場合は、入力不要です。</v>
      </c>
      <c r="K192" s="123"/>
      <c r="L192" s="123"/>
      <c r="M192" s="123"/>
      <c r="N192" s="123"/>
      <c r="O192" s="123"/>
      <c r="P192" s="123"/>
      <c r="Q192" s="123"/>
      <c r="R192" s="123"/>
      <c r="S192" s="123"/>
      <c r="T192" s="123"/>
      <c r="U192" s="123"/>
      <c r="V192" s="123"/>
      <c r="W192" s="123"/>
      <c r="X192" s="123"/>
      <c r="Y192" s="123"/>
      <c r="Z192" s="121"/>
    </row>
    <row r="193" spans="1:27" ht="20.100000000000001" customHeight="1" x14ac:dyDescent="0.15">
      <c r="A193" s="97"/>
      <c r="B193" s="97"/>
      <c r="C193" s="116"/>
      <c r="D193" s="117">
        <v>6</v>
      </c>
      <c r="E193" s="92" t="s">
        <v>83</v>
      </c>
      <c r="F193" s="122"/>
      <c r="G193" s="122"/>
      <c r="H193" s="122"/>
      <c r="I193" s="47"/>
      <c r="J193" s="50"/>
      <c r="K193" s="50"/>
      <c r="L193" s="50"/>
      <c r="M193" s="50"/>
      <c r="N193" s="222"/>
      <c r="O193" s="180"/>
      <c r="P193" s="180"/>
      <c r="Q193" s="180"/>
      <c r="R193" s="180"/>
      <c r="S193" s="180"/>
      <c r="T193" s="180"/>
      <c r="U193" s="180"/>
      <c r="V193" s="180"/>
      <c r="W193" s="180"/>
      <c r="X193" s="180"/>
      <c r="Y193" s="180"/>
      <c r="Z193" s="223"/>
      <c r="AA193" s="125"/>
    </row>
    <row r="194" spans="1:27" ht="20.100000000000001" customHeight="1" x14ac:dyDescent="0.15">
      <c r="A194" s="97"/>
      <c r="B194" s="97"/>
      <c r="C194" s="116"/>
      <c r="D194" s="117"/>
      <c r="E194" s="122"/>
      <c r="F194" s="122"/>
      <c r="G194" s="122"/>
      <c r="H194" s="122"/>
      <c r="I194" s="224"/>
      <c r="J194" s="124" t="str">
        <f>日付例&amp;"　年月日を入力してください。創業日が1900/3/31以前の場合は、入力不要です。"</f>
        <v>例)2025/4/1、R7/4/1　年月日を入力してください。創業日が1900/3/31以前の場合は、入力不要です。</v>
      </c>
      <c r="K194" s="124"/>
      <c r="L194" s="124"/>
      <c r="M194" s="132"/>
      <c r="N194" s="225"/>
      <c r="O194" s="124"/>
      <c r="P194" s="132"/>
      <c r="Q194" s="124"/>
      <c r="R194" s="124"/>
      <c r="S194" s="124"/>
      <c r="T194" s="124"/>
      <c r="U194" s="124"/>
      <c r="V194" s="124"/>
      <c r="W194" s="124"/>
      <c r="X194" s="124"/>
      <c r="Y194" s="124"/>
      <c r="Z194" s="135"/>
      <c r="AA194" s="125"/>
    </row>
    <row r="195" spans="1:27" ht="20.100000000000001" customHeight="1" x14ac:dyDescent="0.15">
      <c r="A195" s="97"/>
      <c r="B195" s="97"/>
      <c r="C195" s="116"/>
      <c r="D195" s="117">
        <v>7</v>
      </c>
      <c r="E195" s="122" t="s">
        <v>27</v>
      </c>
      <c r="F195" s="122"/>
      <c r="G195" s="122"/>
      <c r="H195" s="122"/>
      <c r="I195" s="47"/>
      <c r="J195" s="48"/>
      <c r="K195" s="48"/>
      <c r="L195" s="48"/>
      <c r="M195" s="48"/>
      <c r="N195" s="226" t="s">
        <v>28</v>
      </c>
      <c r="O195" s="47"/>
      <c r="P195" s="55"/>
      <c r="Q195" s="55"/>
      <c r="R195" s="55"/>
      <c r="S195" s="227" t="s">
        <v>29</v>
      </c>
      <c r="T195" s="92"/>
      <c r="U195" s="180"/>
      <c r="V195" s="180"/>
      <c r="W195" s="180"/>
      <c r="X195" s="180"/>
      <c r="Y195" s="180"/>
      <c r="Z195" s="223"/>
      <c r="AA195" s="125"/>
    </row>
    <row r="196" spans="1:27" ht="20.100000000000001" customHeight="1" x14ac:dyDescent="0.15">
      <c r="A196" s="97"/>
      <c r="B196" s="97"/>
      <c r="C196" s="116"/>
      <c r="D196" s="117"/>
      <c r="E196" s="221" t="s">
        <v>30</v>
      </c>
      <c r="F196" s="122"/>
      <c r="G196" s="122"/>
      <c r="H196" s="122"/>
      <c r="I196" s="224"/>
      <c r="J196" s="124" t="str">
        <f>日付例&amp;"　年月日を入力してください。"</f>
        <v>例)2025/4/1、R7/4/1　年月日を入力してください。</v>
      </c>
      <c r="K196" s="124"/>
      <c r="L196" s="124"/>
      <c r="M196" s="132"/>
      <c r="N196" s="225"/>
      <c r="O196" s="124"/>
      <c r="P196" s="132"/>
      <c r="Q196" s="124"/>
      <c r="R196" s="124"/>
      <c r="S196" s="124"/>
      <c r="T196" s="124"/>
      <c r="U196" s="124"/>
      <c r="V196" s="124"/>
      <c r="W196" s="124"/>
      <c r="X196" s="124"/>
      <c r="Y196" s="124"/>
      <c r="Z196" s="135"/>
      <c r="AA196" s="125"/>
    </row>
    <row r="197" spans="1:27" ht="20.100000000000001" customHeight="1" x14ac:dyDescent="0.15">
      <c r="A197" s="97"/>
      <c r="B197" s="97"/>
      <c r="C197" s="116"/>
      <c r="D197" s="117">
        <v>8</v>
      </c>
      <c r="E197" s="228" t="s">
        <v>102</v>
      </c>
      <c r="F197" s="122"/>
      <c r="G197" s="122"/>
      <c r="H197" s="122"/>
      <c r="I197" s="47"/>
      <c r="J197" s="48"/>
      <c r="K197" s="48"/>
      <c r="L197" s="48"/>
      <c r="M197" s="48"/>
      <c r="N197" s="229"/>
      <c r="O197" s="180"/>
      <c r="P197" s="179"/>
      <c r="Q197" s="180"/>
      <c r="R197" s="180"/>
      <c r="S197" s="180"/>
      <c r="T197" s="180"/>
      <c r="U197" s="180"/>
      <c r="V197" s="180"/>
      <c r="W197" s="180"/>
      <c r="X197" s="180"/>
      <c r="Y197" s="180"/>
      <c r="Z197" s="223"/>
      <c r="AA197" s="125"/>
    </row>
    <row r="198" spans="1:27" ht="20.100000000000001" customHeight="1" x14ac:dyDescent="0.15">
      <c r="A198" s="97"/>
      <c r="B198" s="97"/>
      <c r="C198" s="116"/>
      <c r="D198" s="117"/>
      <c r="E198" s="221" t="s">
        <v>84</v>
      </c>
      <c r="F198" s="122"/>
      <c r="G198" s="122"/>
      <c r="H198" s="122"/>
      <c r="I198" s="230"/>
      <c r="J198" s="124" t="str">
        <f>日付例&amp;"　年月日を入力してください。"</f>
        <v>例)2025/4/1、R7/4/1　年月日を入力してください。</v>
      </c>
      <c r="K198" s="124"/>
      <c r="L198" s="124"/>
      <c r="M198" s="132"/>
      <c r="N198" s="225"/>
      <c r="O198" s="124"/>
      <c r="P198" s="132"/>
      <c r="Q198" s="124"/>
      <c r="R198" s="124"/>
      <c r="T198" s="92"/>
      <c r="U198" s="92"/>
      <c r="V198" s="92"/>
      <c r="W198" s="92"/>
      <c r="X198" s="124"/>
      <c r="Y198" s="124"/>
      <c r="Z198" s="135"/>
      <c r="AA198" s="125"/>
    </row>
    <row r="199" spans="1:27" ht="20.100000000000001" customHeight="1" x14ac:dyDescent="0.15">
      <c r="A199" s="97"/>
      <c r="B199" s="97"/>
      <c r="C199" s="116"/>
      <c r="D199" s="117">
        <v>9</v>
      </c>
      <c r="E199" s="92" t="s">
        <v>111</v>
      </c>
      <c r="I199" s="174"/>
      <c r="J199" s="174"/>
      <c r="K199" s="174"/>
      <c r="L199" s="174"/>
      <c r="M199" s="122"/>
      <c r="N199" s="122"/>
      <c r="O199" s="122"/>
      <c r="P199" s="122"/>
      <c r="Q199" s="122"/>
      <c r="R199" s="122"/>
      <c r="S199" s="122"/>
      <c r="T199" s="122"/>
      <c r="U199" s="122"/>
      <c r="V199" s="122"/>
      <c r="W199" s="122"/>
      <c r="X199" s="122"/>
      <c r="Y199" s="92"/>
      <c r="Z199" s="165"/>
    </row>
    <row r="200" spans="1:27" ht="20.100000000000001" customHeight="1" x14ac:dyDescent="0.15">
      <c r="A200" s="97">
        <f>IFERROR(IF(TRIM($I200)="",1001,0),3)</f>
        <v>1001</v>
      </c>
      <c r="B200" s="97"/>
      <c r="C200" s="116"/>
      <c r="E200" s="231" t="s">
        <v>85</v>
      </c>
      <c r="F200" s="232"/>
      <c r="G200" s="232"/>
      <c r="H200" s="233"/>
      <c r="I200" s="23"/>
      <c r="J200" s="51"/>
      <c r="K200" s="51"/>
      <c r="L200" s="51"/>
      <c r="M200" s="52"/>
      <c r="T200" s="92"/>
      <c r="U200" s="92"/>
      <c r="V200" s="92"/>
      <c r="W200" s="92"/>
      <c r="X200" s="92"/>
      <c r="Y200" s="122"/>
      <c r="Z200" s="165"/>
    </row>
    <row r="201" spans="1:27" ht="20.100000000000001" customHeight="1" x14ac:dyDescent="0.15">
      <c r="A201" s="97">
        <f>IFERROR(IF(TRIM($I201)="",1001,0),3)</f>
        <v>1001</v>
      </c>
      <c r="B201" s="97"/>
      <c r="C201" s="116"/>
      <c r="D201" s="117"/>
      <c r="E201" s="234" t="s">
        <v>86</v>
      </c>
      <c r="F201" s="235"/>
      <c r="G201" s="235"/>
      <c r="H201" s="236"/>
      <c r="I201" s="26"/>
      <c r="J201" s="53"/>
      <c r="K201" s="53"/>
      <c r="L201" s="53"/>
      <c r="M201" s="54"/>
      <c r="T201" s="92"/>
      <c r="U201" s="92"/>
      <c r="V201" s="92"/>
      <c r="W201" s="92"/>
      <c r="X201" s="92"/>
      <c r="Y201" s="122"/>
      <c r="Z201" s="165"/>
    </row>
    <row r="202" spans="1:27" ht="20.100000000000001" customHeight="1" x14ac:dyDescent="0.15">
      <c r="A202" s="97">
        <f>IFERROR(IF(TRIM($I202)="",1001,0),3)</f>
        <v>1001</v>
      </c>
      <c r="B202" s="97"/>
      <c r="C202" s="116"/>
      <c r="D202" s="117"/>
      <c r="E202" s="237" t="s">
        <v>87</v>
      </c>
      <c r="F202" s="238"/>
      <c r="G202" s="238"/>
      <c r="H202" s="239"/>
      <c r="I202" s="26"/>
      <c r="J202" s="53"/>
      <c r="K202" s="53"/>
      <c r="L202" s="53"/>
      <c r="M202" s="54"/>
      <c r="T202" s="92"/>
      <c r="U202" s="92"/>
      <c r="V202" s="92"/>
      <c r="W202" s="92"/>
      <c r="X202" s="92"/>
      <c r="Y202" s="122"/>
      <c r="Z202" s="165"/>
    </row>
    <row r="203" spans="1:27" ht="20.100000000000001" customHeight="1" x14ac:dyDescent="0.15">
      <c r="A203" s="97"/>
      <c r="B203" s="97"/>
      <c r="C203" s="116"/>
      <c r="D203" s="117"/>
      <c r="E203" s="234" t="s">
        <v>88</v>
      </c>
      <c r="F203" s="235"/>
      <c r="G203" s="235"/>
      <c r="H203" s="236"/>
      <c r="I203" s="240">
        <f>I200+I201+I202</f>
        <v>0</v>
      </c>
      <c r="J203" s="241"/>
      <c r="K203" s="241"/>
      <c r="L203" s="241"/>
      <c r="M203" s="242"/>
      <c r="T203" s="92"/>
      <c r="U203" s="92"/>
      <c r="V203" s="92"/>
      <c r="W203" s="92"/>
      <c r="X203" s="92"/>
      <c r="Y203" s="122"/>
      <c r="Z203" s="165"/>
    </row>
    <row r="204" spans="1:27" ht="20.100000000000001" customHeight="1" x14ac:dyDescent="0.15">
      <c r="A204" s="97">
        <f>IFERROR(IF(TRIM($I204)="",1001,0),3)</f>
        <v>1001</v>
      </c>
      <c r="B204" s="97"/>
      <c r="C204" s="116"/>
      <c r="D204" s="117"/>
      <c r="E204" s="243" t="s">
        <v>89</v>
      </c>
      <c r="F204" s="244"/>
      <c r="G204" s="244"/>
      <c r="H204" s="245"/>
      <c r="I204" s="56"/>
      <c r="J204" s="57"/>
      <c r="K204" s="57"/>
      <c r="L204" s="57"/>
      <c r="M204" s="58"/>
      <c r="T204" s="92"/>
      <c r="U204" s="92"/>
      <c r="V204" s="92"/>
      <c r="W204" s="92"/>
      <c r="X204" s="92"/>
      <c r="Y204" s="122"/>
      <c r="Z204" s="165"/>
    </row>
    <row r="205" spans="1:27" ht="20.100000000000001" customHeight="1" x14ac:dyDescent="0.15">
      <c r="A205" s="97"/>
      <c r="B205" s="97"/>
      <c r="C205" s="116"/>
      <c r="D205" s="117"/>
      <c r="E205" s="246"/>
      <c r="F205" s="247"/>
      <c r="G205" s="229"/>
      <c r="H205" s="229"/>
      <c r="I205" s="222"/>
      <c r="J205" s="229"/>
      <c r="K205" s="229"/>
      <c r="T205" s="92"/>
      <c r="U205" s="92"/>
      <c r="V205" s="92"/>
      <c r="W205" s="92"/>
      <c r="X205" s="92"/>
      <c r="Y205" s="122"/>
      <c r="Z205" s="165"/>
    </row>
    <row r="206" spans="1:27" ht="20.100000000000001" customHeight="1" x14ac:dyDescent="0.15">
      <c r="A206" s="97"/>
      <c r="B206" s="97"/>
      <c r="C206" s="116"/>
      <c r="D206" s="117">
        <v>10</v>
      </c>
      <c r="E206" s="92" t="s">
        <v>31</v>
      </c>
      <c r="I206" s="49"/>
      <c r="J206" s="50"/>
      <c r="K206" s="50"/>
      <c r="L206" s="50"/>
      <c r="M206" s="50"/>
      <c r="N206" s="122"/>
      <c r="O206" s="122"/>
      <c r="P206" s="122"/>
      <c r="Q206" s="122"/>
      <c r="R206" s="122"/>
      <c r="S206" s="122"/>
      <c r="T206" s="122"/>
      <c r="U206" s="122"/>
      <c r="V206" s="122"/>
      <c r="W206" s="122"/>
      <c r="X206" s="122"/>
      <c r="Y206" s="122"/>
      <c r="Z206" s="121"/>
    </row>
    <row r="207" spans="1:27" ht="60" customHeight="1" x14ac:dyDescent="0.15">
      <c r="A207" s="97"/>
      <c r="B207" s="97"/>
      <c r="C207" s="125"/>
      <c r="D207" s="122"/>
      <c r="E207" s="122"/>
      <c r="F207" s="122"/>
      <c r="G207" s="122"/>
      <c r="H207" s="122"/>
      <c r="I207" s="119"/>
      <c r="J207" s="248" t="s">
        <v>106</v>
      </c>
      <c r="K207" s="248"/>
      <c r="L207" s="248"/>
      <c r="M207" s="248"/>
      <c r="N207" s="248"/>
      <c r="O207" s="248"/>
      <c r="P207" s="248"/>
      <c r="Q207" s="248"/>
      <c r="R207" s="248"/>
      <c r="S207" s="248"/>
      <c r="T207" s="248"/>
      <c r="U207" s="248"/>
      <c r="V207" s="248"/>
      <c r="W207" s="248"/>
      <c r="X207" s="248"/>
      <c r="Y207" s="248"/>
      <c r="Z207" s="121"/>
    </row>
    <row r="208" spans="1:27" ht="20.100000000000001" customHeight="1" x14ac:dyDescent="0.15">
      <c r="A208" s="97"/>
      <c r="B208" s="97"/>
      <c r="C208" s="112"/>
      <c r="D208" s="117">
        <v>11</v>
      </c>
      <c r="E208" s="122" t="s">
        <v>32</v>
      </c>
      <c r="F208" s="113"/>
      <c r="G208" s="113"/>
      <c r="H208" s="113"/>
      <c r="I208" s="122"/>
      <c r="J208" s="122"/>
      <c r="K208" s="122"/>
      <c r="L208" s="122"/>
      <c r="M208" s="122"/>
      <c r="N208" s="122"/>
      <c r="O208" s="122"/>
      <c r="P208" s="122"/>
      <c r="Q208" s="122"/>
      <c r="R208" s="122"/>
      <c r="S208" s="122"/>
      <c r="T208" s="122"/>
      <c r="U208" s="122"/>
      <c r="V208" s="122"/>
      <c r="W208" s="122"/>
      <c r="X208" s="122"/>
      <c r="Y208" s="122"/>
      <c r="Z208" s="121"/>
      <c r="AA208" s="125"/>
    </row>
    <row r="209" spans="1:27" ht="20.100000000000001" customHeight="1" x14ac:dyDescent="0.15">
      <c r="A209" s="97"/>
      <c r="B209" s="97"/>
      <c r="C209" s="116"/>
      <c r="D209" s="165"/>
      <c r="E209" s="249" t="s">
        <v>7</v>
      </c>
      <c r="F209" s="250"/>
      <c r="G209" s="250"/>
      <c r="H209" s="251"/>
      <c r="I209" s="252" t="s">
        <v>90</v>
      </c>
      <c r="J209" s="253"/>
      <c r="K209" s="253"/>
      <c r="L209" s="253"/>
      <c r="M209" s="254"/>
      <c r="T209" s="92"/>
      <c r="U209" s="92"/>
      <c r="V209" s="92"/>
      <c r="W209" s="92"/>
      <c r="X209" s="92"/>
      <c r="Y209" s="92"/>
      <c r="Z209" s="165"/>
      <c r="AA209" s="125"/>
    </row>
    <row r="210" spans="1:27" ht="20.100000000000001" customHeight="1" x14ac:dyDescent="0.15">
      <c r="A210" s="97"/>
      <c r="B210" s="97"/>
      <c r="C210" s="116"/>
      <c r="D210" s="165"/>
      <c r="E210" s="255" t="s">
        <v>33</v>
      </c>
      <c r="F210" s="256"/>
      <c r="G210" s="256"/>
      <c r="H210" s="257"/>
      <c r="I210" s="23"/>
      <c r="J210" s="24"/>
      <c r="K210" s="24"/>
      <c r="L210" s="24"/>
      <c r="M210" s="25"/>
      <c r="T210" s="92"/>
      <c r="U210" s="92"/>
      <c r="V210" s="92"/>
      <c r="W210" s="92"/>
      <c r="X210" s="92"/>
      <c r="Y210" s="92"/>
      <c r="Z210" s="165"/>
      <c r="AA210" s="125"/>
    </row>
    <row r="211" spans="1:27" ht="20.100000000000001" customHeight="1" x14ac:dyDescent="0.15">
      <c r="A211" s="97"/>
      <c r="B211" s="97"/>
      <c r="C211" s="116"/>
      <c r="D211" s="165"/>
      <c r="E211" s="258" t="s">
        <v>34</v>
      </c>
      <c r="F211" s="259"/>
      <c r="G211" s="259"/>
      <c r="H211" s="260"/>
      <c r="I211" s="26"/>
      <c r="J211" s="27"/>
      <c r="K211" s="27"/>
      <c r="L211" s="27"/>
      <c r="M211" s="28"/>
      <c r="T211" s="92"/>
      <c r="U211" s="92"/>
      <c r="V211" s="92"/>
      <c r="W211" s="92"/>
      <c r="X211" s="92"/>
      <c r="Y211" s="92"/>
      <c r="Z211" s="165"/>
      <c r="AA211" s="125"/>
    </row>
    <row r="212" spans="1:27" ht="20.100000000000001" customHeight="1" x14ac:dyDescent="0.15">
      <c r="A212" s="97"/>
      <c r="B212" s="97"/>
      <c r="C212" s="116"/>
      <c r="D212" s="165"/>
      <c r="E212" s="258" t="s">
        <v>35</v>
      </c>
      <c r="F212" s="259"/>
      <c r="G212" s="259"/>
      <c r="H212" s="260"/>
      <c r="I212" s="26"/>
      <c r="J212" s="27"/>
      <c r="K212" s="27"/>
      <c r="L212" s="27"/>
      <c r="M212" s="28"/>
      <c r="T212" s="92"/>
      <c r="U212" s="92"/>
      <c r="V212" s="92"/>
      <c r="W212" s="92"/>
      <c r="X212" s="92"/>
      <c r="Y212" s="92"/>
      <c r="Z212" s="165"/>
      <c r="AA212" s="125"/>
    </row>
    <row r="213" spans="1:27" ht="20.100000000000001" customHeight="1" thickBot="1" x14ac:dyDescent="0.2">
      <c r="A213" s="97"/>
      <c r="B213" s="97"/>
      <c r="C213" s="116"/>
      <c r="D213" s="165"/>
      <c r="E213" s="261" t="s">
        <v>36</v>
      </c>
      <c r="F213" s="262"/>
      <c r="G213" s="262"/>
      <c r="H213" s="263"/>
      <c r="I213" s="29"/>
      <c r="J213" s="30"/>
      <c r="K213" s="30"/>
      <c r="L213" s="30"/>
      <c r="M213" s="31"/>
      <c r="T213" s="92"/>
      <c r="U213" s="92"/>
      <c r="V213" s="92"/>
      <c r="W213" s="92"/>
      <c r="X213" s="92"/>
      <c r="Y213" s="92"/>
      <c r="Z213" s="165"/>
      <c r="AA213" s="125"/>
    </row>
    <row r="214" spans="1:27" ht="20.100000000000001" customHeight="1" thickTop="1" x14ac:dyDescent="0.15">
      <c r="A214" s="97"/>
      <c r="B214" s="97"/>
      <c r="C214" s="116"/>
      <c r="E214" s="264" t="s">
        <v>91</v>
      </c>
      <c r="F214" s="265"/>
      <c r="G214" s="265"/>
      <c r="H214" s="266"/>
      <c r="I214" s="267">
        <f>I210+I212+I213</f>
        <v>0</v>
      </c>
      <c r="J214" s="268"/>
      <c r="K214" s="268"/>
      <c r="L214" s="268"/>
      <c r="M214" s="269"/>
      <c r="T214" s="92"/>
      <c r="U214" s="92"/>
      <c r="V214" s="92"/>
      <c r="W214" s="92"/>
      <c r="X214" s="92"/>
      <c r="Y214" s="92"/>
      <c r="Z214" s="165"/>
      <c r="AA214" s="125"/>
    </row>
    <row r="215" spans="1:27" ht="20.100000000000001" customHeight="1" x14ac:dyDescent="0.15">
      <c r="A215" s="97"/>
      <c r="B215" s="97"/>
      <c r="C215" s="116"/>
      <c r="D215" s="117"/>
      <c r="E215" s="122"/>
      <c r="F215" s="122"/>
      <c r="G215" s="122"/>
      <c r="H215" s="122"/>
      <c r="I215" s="180"/>
      <c r="J215" s="180"/>
      <c r="K215" s="180"/>
      <c r="L215" s="229"/>
      <c r="M215" s="229"/>
      <c r="N215" s="229"/>
      <c r="O215" s="180"/>
      <c r="P215" s="180"/>
      <c r="Q215" s="180"/>
      <c r="R215" s="180"/>
      <c r="S215" s="180"/>
      <c r="T215" s="180"/>
      <c r="U215" s="180"/>
      <c r="V215" s="180"/>
      <c r="W215" s="180"/>
      <c r="X215" s="180"/>
      <c r="Y215" s="180"/>
      <c r="Z215" s="223"/>
      <c r="AA215" s="125"/>
    </row>
    <row r="216" spans="1:27" ht="20.100000000000001" customHeight="1" x14ac:dyDescent="0.15">
      <c r="A216" s="97"/>
      <c r="B216" s="97"/>
      <c r="C216" s="116"/>
      <c r="D216" s="117">
        <v>12</v>
      </c>
      <c r="E216" s="122" t="s">
        <v>37</v>
      </c>
      <c r="F216" s="122"/>
      <c r="G216" s="122"/>
      <c r="H216" s="122"/>
      <c r="I216" s="154"/>
      <c r="T216" s="92"/>
      <c r="U216" s="92"/>
      <c r="V216" s="92"/>
      <c r="W216" s="92"/>
      <c r="X216" s="92"/>
      <c r="Y216" s="92"/>
      <c r="Z216" s="165"/>
      <c r="AA216" s="125"/>
    </row>
    <row r="217" spans="1:27" ht="20.100000000000001" customHeight="1" x14ac:dyDescent="0.15">
      <c r="A217" s="97"/>
      <c r="B217" s="97"/>
      <c r="C217" s="116"/>
      <c r="D217" s="165"/>
      <c r="E217" s="249" t="s">
        <v>7</v>
      </c>
      <c r="F217" s="250"/>
      <c r="G217" s="250"/>
      <c r="H217" s="251"/>
      <c r="I217" s="252" t="s">
        <v>92</v>
      </c>
      <c r="J217" s="253"/>
      <c r="K217" s="253"/>
      <c r="L217" s="253"/>
      <c r="M217" s="254"/>
      <c r="T217" s="92"/>
      <c r="U217" s="92"/>
      <c r="V217" s="92"/>
      <c r="W217" s="92"/>
      <c r="X217" s="92"/>
      <c r="Y217" s="92"/>
      <c r="Z217" s="165"/>
      <c r="AA217" s="125"/>
    </row>
    <row r="218" spans="1:27" ht="20.100000000000001" customHeight="1" x14ac:dyDescent="0.15">
      <c r="A218" s="97"/>
      <c r="B218" s="97"/>
      <c r="C218" s="116"/>
      <c r="D218" s="117"/>
      <c r="E218" s="270" t="s">
        <v>93</v>
      </c>
      <c r="F218" s="271"/>
      <c r="G218" s="271"/>
      <c r="H218" s="272"/>
      <c r="I218" s="23"/>
      <c r="J218" s="24"/>
      <c r="K218" s="24"/>
      <c r="L218" s="24"/>
      <c r="M218" s="25"/>
      <c r="N218" s="92" t="s">
        <v>94</v>
      </c>
      <c r="T218" s="92"/>
      <c r="U218" s="92"/>
      <c r="V218" s="92"/>
      <c r="W218" s="92"/>
      <c r="X218" s="92"/>
      <c r="Y218" s="92"/>
      <c r="Z218" s="165"/>
      <c r="AA218" s="125"/>
    </row>
    <row r="219" spans="1:27" ht="20.100000000000001" customHeight="1" thickBot="1" x14ac:dyDescent="0.2">
      <c r="A219" s="97"/>
      <c r="B219" s="97"/>
      <c r="C219" s="116"/>
      <c r="D219" s="117"/>
      <c r="E219" s="273" t="s">
        <v>95</v>
      </c>
      <c r="F219" s="274"/>
      <c r="G219" s="274"/>
      <c r="H219" s="275"/>
      <c r="I219" s="29"/>
      <c r="J219" s="30"/>
      <c r="K219" s="30"/>
      <c r="L219" s="30"/>
      <c r="M219" s="31"/>
      <c r="N219" s="92" t="s">
        <v>94</v>
      </c>
      <c r="T219" s="92"/>
      <c r="U219" s="92"/>
      <c r="V219" s="92"/>
      <c r="W219" s="92"/>
      <c r="X219" s="92"/>
      <c r="Y219" s="92"/>
      <c r="Z219" s="165"/>
      <c r="AA219" s="125"/>
    </row>
    <row r="220" spans="1:27" ht="20.100000000000001" customHeight="1" thickTop="1" x14ac:dyDescent="0.15">
      <c r="A220" s="97"/>
      <c r="B220" s="97"/>
      <c r="C220" s="116"/>
      <c r="D220" s="117"/>
      <c r="E220" s="276" t="s">
        <v>38</v>
      </c>
      <c r="F220" s="277"/>
      <c r="G220" s="277"/>
      <c r="H220" s="278"/>
      <c r="I220" s="279" t="str">
        <f>IFERROR(ROUND(I218*100/I219,1),"")</f>
        <v/>
      </c>
      <c r="J220" s="280"/>
      <c r="K220" s="280"/>
      <c r="L220" s="280"/>
      <c r="M220" s="281"/>
      <c r="N220" s="92" t="s">
        <v>11</v>
      </c>
      <c r="T220" s="92"/>
      <c r="U220" s="92"/>
      <c r="V220" s="92"/>
      <c r="W220" s="92"/>
      <c r="X220" s="92"/>
      <c r="Y220" s="92"/>
      <c r="Z220" s="165"/>
      <c r="AA220" s="125"/>
    </row>
    <row r="221" spans="1:27" ht="20.100000000000001" customHeight="1" x14ac:dyDescent="0.15">
      <c r="A221" s="97"/>
      <c r="B221" s="97"/>
      <c r="C221" s="116"/>
      <c r="D221" s="117"/>
      <c r="E221" s="180"/>
      <c r="F221" s="180"/>
      <c r="G221" s="180"/>
      <c r="H221" s="180"/>
      <c r="I221" s="180"/>
      <c r="J221" s="180"/>
      <c r="K221" s="180"/>
      <c r="L221" s="180"/>
      <c r="M221" s="180"/>
      <c r="N221" s="180"/>
      <c r="O221" s="180"/>
      <c r="P221" s="180"/>
      <c r="Q221" s="180"/>
      <c r="R221" s="180"/>
      <c r="S221" s="180"/>
      <c r="T221" s="180"/>
      <c r="U221" s="180"/>
      <c r="V221" s="180"/>
      <c r="W221" s="180"/>
      <c r="X221" s="180"/>
      <c r="Y221" s="180"/>
      <c r="Z221" s="223"/>
      <c r="AA221" s="125"/>
    </row>
    <row r="222" spans="1:27" ht="20.100000000000001" customHeight="1" x14ac:dyDescent="0.15">
      <c r="A222" s="97"/>
      <c r="B222" s="97"/>
      <c r="C222" s="136"/>
      <c r="D222" s="137"/>
      <c r="E222" s="137"/>
      <c r="F222" s="137"/>
      <c r="G222" s="137"/>
      <c r="H222" s="137"/>
      <c r="I222" s="137"/>
      <c r="J222" s="138"/>
      <c r="K222" s="138"/>
      <c r="L222" s="138"/>
      <c r="M222" s="161"/>
      <c r="N222" s="138"/>
      <c r="O222" s="138"/>
      <c r="P222" s="161"/>
      <c r="Q222" s="138"/>
      <c r="R222" s="138"/>
      <c r="S222" s="138"/>
      <c r="T222" s="138"/>
      <c r="U222" s="138"/>
      <c r="V222" s="138"/>
      <c r="W222" s="138"/>
      <c r="X222" s="138"/>
      <c r="Y222" s="138"/>
      <c r="Z222" s="282"/>
      <c r="AA222" s="125"/>
    </row>
    <row r="223" spans="1:27" ht="20.100000000000001" customHeight="1" x14ac:dyDescent="0.15">
      <c r="A223" s="97"/>
      <c r="B223" s="97"/>
      <c r="C223" s="122"/>
      <c r="D223" s="122"/>
      <c r="E223" s="122"/>
      <c r="F223" s="122"/>
      <c r="G223" s="122"/>
      <c r="H223" s="122"/>
      <c r="I223" s="122"/>
      <c r="J223" s="142"/>
      <c r="K223" s="142"/>
      <c r="L223" s="142"/>
      <c r="M223" s="162"/>
      <c r="N223" s="142"/>
      <c r="O223" s="142"/>
      <c r="P223" s="162"/>
      <c r="Q223" s="142"/>
      <c r="R223" s="142"/>
      <c r="S223" s="142"/>
      <c r="T223" s="142"/>
      <c r="U223" s="142"/>
      <c r="V223" s="142"/>
      <c r="W223" s="142"/>
      <c r="X223" s="142"/>
      <c r="Y223" s="142"/>
      <c r="Z223" s="142"/>
      <c r="AA223" s="142"/>
    </row>
    <row r="224" spans="1:27" ht="20.100000000000001" customHeight="1" x14ac:dyDescent="0.15">
      <c r="A224" s="108"/>
      <c r="B224" s="97"/>
      <c r="C224" s="122"/>
      <c r="D224" s="122"/>
      <c r="E224" s="122"/>
      <c r="F224" s="122"/>
      <c r="G224" s="122"/>
      <c r="H224" s="122"/>
      <c r="I224" s="142"/>
      <c r="J224" s="122"/>
      <c r="K224" s="122"/>
      <c r="L224" s="153"/>
      <c r="M224" s="122"/>
      <c r="N224" s="122"/>
      <c r="O224" s="122"/>
      <c r="P224" s="122"/>
      <c r="Q224" s="122"/>
      <c r="R224" s="122"/>
      <c r="S224" s="122"/>
      <c r="T224" s="122"/>
      <c r="U224" s="122"/>
      <c r="V224" s="122"/>
      <c r="W224" s="122"/>
      <c r="X224" s="122"/>
      <c r="Y224" s="122"/>
      <c r="Z224" s="122"/>
    </row>
    <row r="225" spans="1:26" ht="20.100000000000001" customHeight="1" x14ac:dyDescent="0.15">
      <c r="A225" s="108"/>
      <c r="B225" s="97"/>
      <c r="C225" s="109" t="s">
        <v>42</v>
      </c>
      <c r="D225" s="110"/>
      <c r="E225" s="110"/>
      <c r="F225" s="110"/>
      <c r="G225" s="110"/>
      <c r="H225" s="110"/>
      <c r="I225" s="111"/>
      <c r="L225" s="143"/>
      <c r="T225" s="92"/>
      <c r="U225" s="92"/>
      <c r="V225" s="92"/>
      <c r="W225" s="92"/>
      <c r="X225" s="92"/>
      <c r="Y225" s="92"/>
    </row>
    <row r="226" spans="1:26" ht="20.100000000000001" customHeight="1" x14ac:dyDescent="0.15">
      <c r="A226" s="108"/>
      <c r="B226" s="97"/>
      <c r="C226" s="112"/>
      <c r="D226" s="113"/>
      <c r="E226" s="113"/>
      <c r="F226" s="113"/>
      <c r="G226" s="113"/>
      <c r="H226" s="113"/>
      <c r="I226" s="113"/>
      <c r="J226" s="114"/>
      <c r="K226" s="114"/>
      <c r="L226" s="157"/>
      <c r="M226" s="157"/>
      <c r="N226" s="114"/>
      <c r="O226" s="114"/>
      <c r="P226" s="114"/>
      <c r="Q226" s="114"/>
      <c r="R226" s="114"/>
      <c r="S226" s="114"/>
      <c r="T226" s="114"/>
      <c r="U226" s="114"/>
      <c r="V226" s="114"/>
      <c r="W226" s="114"/>
      <c r="X226" s="114"/>
      <c r="Y226" s="114"/>
      <c r="Z226" s="115"/>
    </row>
    <row r="227" spans="1:26" ht="20.100000000000001" hidden="1" customHeight="1" x14ac:dyDescent="0.15">
      <c r="A227" s="108"/>
      <c r="B227" s="97"/>
      <c r="C227" s="112"/>
      <c r="D227" s="113"/>
      <c r="E227" s="113"/>
      <c r="F227" s="113"/>
      <c r="G227" s="113"/>
      <c r="H227" s="113"/>
      <c r="I227" s="113"/>
      <c r="J227" s="122"/>
      <c r="K227" s="122"/>
      <c r="L227" s="153"/>
      <c r="M227" s="153"/>
      <c r="N227" s="122"/>
      <c r="O227" s="122"/>
      <c r="P227" s="122"/>
      <c r="Q227" s="122"/>
      <c r="R227" s="122"/>
      <c r="S227" s="122"/>
      <c r="T227" s="122"/>
      <c r="U227" s="122"/>
      <c r="V227" s="122"/>
      <c r="W227" s="122"/>
      <c r="X227" s="122"/>
      <c r="Y227" s="122"/>
      <c r="Z227" s="121"/>
    </row>
    <row r="228" spans="1:26" ht="20.100000000000001" customHeight="1" x14ac:dyDescent="0.15">
      <c r="A228" s="108"/>
      <c r="B228" s="97"/>
      <c r="C228" s="116"/>
      <c r="D228" s="117">
        <v>1</v>
      </c>
      <c r="E228" s="92" t="s">
        <v>41</v>
      </c>
      <c r="J228" s="123"/>
      <c r="K228" s="123"/>
      <c r="L228" s="160"/>
      <c r="M228" s="123"/>
      <c r="N228" s="123"/>
      <c r="O228" s="160"/>
      <c r="P228" s="123"/>
      <c r="Q228" s="123"/>
      <c r="R228" s="160"/>
      <c r="S228" s="123"/>
      <c r="T228" s="123"/>
      <c r="U228" s="123"/>
      <c r="V228" s="123"/>
      <c r="W228" s="123"/>
      <c r="X228" s="123"/>
      <c r="Y228" s="123"/>
      <c r="Z228" s="121"/>
    </row>
    <row r="229" spans="1:26" ht="30" customHeight="1" x14ac:dyDescent="0.15">
      <c r="A229" s="108"/>
      <c r="B229" s="97"/>
      <c r="C229" s="116"/>
      <c r="D229" s="117"/>
      <c r="E229" s="283" t="s">
        <v>98</v>
      </c>
      <c r="F229" s="283"/>
      <c r="G229" s="283"/>
      <c r="H229" s="283"/>
      <c r="I229" s="283"/>
      <c r="J229" s="283"/>
      <c r="K229" s="283"/>
      <c r="L229" s="283"/>
      <c r="M229" s="283"/>
      <c r="N229" s="283"/>
      <c r="O229" s="283"/>
      <c r="P229" s="283"/>
      <c r="Q229" s="283"/>
      <c r="R229" s="283"/>
      <c r="S229" s="283"/>
      <c r="T229" s="283"/>
      <c r="U229" s="283"/>
      <c r="V229" s="283"/>
      <c r="W229" s="283"/>
      <c r="X229" s="283"/>
      <c r="Y229" s="283"/>
      <c r="Z229" s="121"/>
    </row>
    <row r="230" spans="1:26" ht="20.100000000000001" customHeight="1" x14ac:dyDescent="0.15">
      <c r="A230" s="108"/>
      <c r="B230" s="97"/>
      <c r="C230" s="112"/>
      <c r="D230" s="223"/>
      <c r="E230" s="284" t="s">
        <v>96</v>
      </c>
      <c r="F230" s="285"/>
      <c r="G230" s="285"/>
      <c r="H230" s="285"/>
      <c r="I230" s="285"/>
      <c r="J230" s="285"/>
      <c r="K230" s="285"/>
      <c r="L230" s="285"/>
      <c r="M230" s="285"/>
      <c r="N230" s="285"/>
      <c r="O230" s="285"/>
      <c r="P230" s="284" t="s">
        <v>97</v>
      </c>
      <c r="Q230" s="285"/>
      <c r="R230" s="285"/>
      <c r="S230" s="285"/>
      <c r="T230" s="285"/>
      <c r="U230" s="286"/>
      <c r="V230" s="287" t="s">
        <v>114</v>
      </c>
      <c r="W230" s="288"/>
      <c r="X230" s="288"/>
      <c r="Y230" s="289"/>
      <c r="Z230" s="165"/>
    </row>
    <row r="231" spans="1:26" ht="20.100000000000001" customHeight="1" x14ac:dyDescent="0.15">
      <c r="A231" s="108"/>
      <c r="B231" s="97"/>
      <c r="C231" s="112"/>
      <c r="D231" s="223"/>
      <c r="E231" s="7"/>
      <c r="F231" s="8"/>
      <c r="G231" s="8"/>
      <c r="H231" s="8"/>
      <c r="I231" s="8"/>
      <c r="J231" s="290" t="s">
        <v>17</v>
      </c>
      <c r="K231" s="35"/>
      <c r="L231" s="8"/>
      <c r="M231" s="8"/>
      <c r="N231" s="8"/>
      <c r="O231" s="291" t="s">
        <v>17</v>
      </c>
      <c r="P231" s="7"/>
      <c r="Q231" s="8"/>
      <c r="R231" s="8"/>
      <c r="S231" s="290" t="s">
        <v>17</v>
      </c>
      <c r="T231" s="3"/>
      <c r="U231" s="292" t="s">
        <v>17</v>
      </c>
      <c r="V231" s="293"/>
      <c r="W231" s="294"/>
      <c r="X231" s="294"/>
      <c r="Y231" s="295"/>
      <c r="Z231" s="165"/>
    </row>
    <row r="232" spans="1:26" ht="20.100000000000001" customHeight="1" x14ac:dyDescent="0.15">
      <c r="A232" s="108"/>
      <c r="B232" s="97"/>
      <c r="C232" s="112"/>
      <c r="D232" s="223"/>
      <c r="E232" s="9"/>
      <c r="F232" s="10"/>
      <c r="G232" s="10"/>
      <c r="H232" s="10"/>
      <c r="I232" s="10"/>
      <c r="J232" s="296" t="s">
        <v>16</v>
      </c>
      <c r="K232" s="36"/>
      <c r="L232" s="10"/>
      <c r="M232" s="10"/>
      <c r="N232" s="10"/>
      <c r="O232" s="297" t="s">
        <v>16</v>
      </c>
      <c r="P232" s="9"/>
      <c r="Q232" s="10"/>
      <c r="R232" s="10"/>
      <c r="S232" s="298" t="s">
        <v>16</v>
      </c>
      <c r="T232" s="2"/>
      <c r="U232" s="299" t="s">
        <v>16</v>
      </c>
      <c r="V232" s="300"/>
      <c r="W232" s="301"/>
      <c r="X232" s="301"/>
      <c r="Y232" s="302"/>
      <c r="Z232" s="165"/>
    </row>
    <row r="233" spans="1:26" ht="20.100000000000001" customHeight="1" x14ac:dyDescent="0.15">
      <c r="A233" s="108"/>
      <c r="B233" s="97"/>
      <c r="C233" s="112"/>
      <c r="D233" s="223"/>
      <c r="E233" s="11"/>
      <c r="F233" s="12"/>
      <c r="G233" s="12"/>
      <c r="H233" s="12"/>
      <c r="I233" s="12"/>
      <c r="J233" s="34"/>
      <c r="K233" s="32"/>
      <c r="L233" s="12"/>
      <c r="M233" s="12"/>
      <c r="N233" s="12"/>
      <c r="O233" s="33"/>
      <c r="P233" s="11"/>
      <c r="Q233" s="12"/>
      <c r="R233" s="12"/>
      <c r="S233" s="13"/>
      <c r="T233" s="32"/>
      <c r="U233" s="33"/>
      <c r="V233" s="11"/>
      <c r="W233" s="79"/>
      <c r="X233" s="79"/>
      <c r="Y233" s="80"/>
      <c r="Z233" s="165"/>
    </row>
    <row r="234" spans="1:26" ht="30" customHeight="1" x14ac:dyDescent="0.15">
      <c r="A234" s="108"/>
      <c r="B234" s="97"/>
      <c r="C234" s="116"/>
      <c r="D234" s="117"/>
      <c r="E234" s="303" t="str">
        <f>"*1 "&amp;日付例&amp;"　年月日を入力してください。"</f>
        <v>*1 例)2025/4/1、R7/4/1　年月日を入力してください。</v>
      </c>
      <c r="F234" s="304"/>
      <c r="G234" s="304"/>
      <c r="H234" s="304"/>
      <c r="T234" s="92"/>
      <c r="U234" s="92"/>
      <c r="V234" s="92"/>
      <c r="W234" s="92"/>
      <c r="X234" s="92"/>
      <c r="Y234" s="92"/>
      <c r="Z234" s="121"/>
    </row>
    <row r="235" spans="1:26" ht="20.100000000000001" customHeight="1" x14ac:dyDescent="0.15">
      <c r="A235" s="108"/>
      <c r="B235" s="97"/>
      <c r="C235" s="116"/>
      <c r="D235" s="117">
        <v>2</v>
      </c>
      <c r="E235" s="92" t="s">
        <v>2</v>
      </c>
      <c r="J235" s="123"/>
      <c r="K235" s="123"/>
      <c r="L235" s="160"/>
      <c r="M235" s="123"/>
      <c r="N235" s="123"/>
      <c r="O235" s="160"/>
      <c r="P235" s="123"/>
      <c r="Q235" s="123"/>
      <c r="R235" s="160"/>
      <c r="S235" s="123"/>
      <c r="T235" s="123"/>
      <c r="U235" s="123"/>
      <c r="V235" s="123"/>
      <c r="W235" s="123"/>
      <c r="X235" s="123"/>
      <c r="Y235" s="123"/>
      <c r="Z235" s="121"/>
    </row>
    <row r="236" spans="1:26" ht="20.100000000000001" customHeight="1" x14ac:dyDescent="0.15">
      <c r="A236" s="108"/>
      <c r="B236" s="97"/>
      <c r="C236" s="116"/>
      <c r="D236" s="117"/>
      <c r="E236" s="305" t="s">
        <v>3</v>
      </c>
      <c r="F236" s="306"/>
      <c r="G236" s="306"/>
      <c r="H236" s="307"/>
      <c r="I236" s="23"/>
      <c r="J236" s="24"/>
      <c r="K236" s="24"/>
      <c r="L236" s="24"/>
      <c r="M236" s="25"/>
      <c r="P236" s="304"/>
      <c r="Q236" s="304"/>
      <c r="R236" s="304"/>
      <c r="S236" s="123"/>
      <c r="T236" s="123"/>
      <c r="U236" s="123"/>
      <c r="V236" s="123"/>
      <c r="W236" s="123"/>
      <c r="X236" s="123"/>
      <c r="Y236" s="123"/>
      <c r="Z236" s="121"/>
    </row>
    <row r="237" spans="1:26" ht="20.100000000000001" customHeight="1" x14ac:dyDescent="0.15">
      <c r="A237" s="108"/>
      <c r="B237" s="97"/>
      <c r="C237" s="112"/>
      <c r="D237" s="117"/>
      <c r="E237" s="308" t="s">
        <v>4</v>
      </c>
      <c r="F237" s="309"/>
      <c r="G237" s="309"/>
      <c r="H237" s="310"/>
      <c r="I237" s="26"/>
      <c r="J237" s="27"/>
      <c r="K237" s="27"/>
      <c r="L237" s="27"/>
      <c r="M237" s="28"/>
      <c r="P237" s="304"/>
      <c r="Q237" s="304"/>
      <c r="R237" s="304"/>
      <c r="S237" s="180"/>
      <c r="T237" s="229"/>
      <c r="U237" s="229"/>
      <c r="V237" s="229"/>
      <c r="W237" s="229"/>
      <c r="X237" s="229"/>
      <c r="Y237" s="229"/>
      <c r="Z237" s="121"/>
    </row>
    <row r="238" spans="1:26" ht="20.100000000000001" customHeight="1" thickBot="1" x14ac:dyDescent="0.2">
      <c r="A238" s="108"/>
      <c r="B238" s="97"/>
      <c r="C238" s="112"/>
      <c r="D238" s="117"/>
      <c r="E238" s="311" t="s">
        <v>5</v>
      </c>
      <c r="F238" s="312"/>
      <c r="G238" s="312"/>
      <c r="H238" s="313"/>
      <c r="I238" s="29"/>
      <c r="J238" s="30"/>
      <c r="K238" s="30"/>
      <c r="L238" s="30"/>
      <c r="M238" s="31"/>
      <c r="P238" s="304"/>
      <c r="Q238" s="304"/>
      <c r="R238" s="304"/>
      <c r="S238" s="180"/>
      <c r="T238" s="180"/>
      <c r="U238" s="180"/>
      <c r="V238" s="180"/>
      <c r="W238" s="180"/>
      <c r="X238" s="180"/>
      <c r="Y238" s="180"/>
      <c r="Z238" s="121"/>
    </row>
    <row r="239" spans="1:26" ht="20.100000000000001" customHeight="1" thickTop="1" x14ac:dyDescent="0.15">
      <c r="A239" s="108"/>
      <c r="B239" s="97"/>
      <c r="C239" s="116"/>
      <c r="D239" s="117"/>
      <c r="E239" s="314" t="s">
        <v>6</v>
      </c>
      <c r="F239" s="315"/>
      <c r="G239" s="315"/>
      <c r="H239" s="316"/>
      <c r="I239" s="267">
        <f>I236+I237+I238</f>
        <v>0</v>
      </c>
      <c r="J239" s="268"/>
      <c r="K239" s="268"/>
      <c r="L239" s="268"/>
      <c r="M239" s="269"/>
      <c r="P239" s="304"/>
      <c r="Q239" s="304"/>
      <c r="R239" s="304"/>
      <c r="S239" s="180"/>
      <c r="T239" s="123"/>
      <c r="U239" s="123"/>
      <c r="V239" s="123"/>
      <c r="W239" s="123"/>
      <c r="X239" s="123"/>
      <c r="Y239" s="123"/>
      <c r="Z239" s="121"/>
    </row>
    <row r="240" spans="1:26" ht="20.100000000000001" customHeight="1" x14ac:dyDescent="0.15">
      <c r="A240" s="108"/>
      <c r="B240" s="97"/>
      <c r="C240" s="116"/>
      <c r="D240" s="117"/>
      <c r="E240" s="304"/>
      <c r="F240" s="304"/>
      <c r="G240" s="304"/>
      <c r="H240" s="304"/>
      <c r="I240" s="304"/>
      <c r="J240" s="304"/>
      <c r="K240" s="304"/>
      <c r="L240" s="304"/>
      <c r="M240" s="304"/>
      <c r="N240" s="304"/>
      <c r="O240" s="304"/>
      <c r="P240" s="304"/>
      <c r="Q240" s="304"/>
      <c r="R240" s="304"/>
      <c r="S240" s="180"/>
      <c r="T240" s="123"/>
      <c r="U240" s="123"/>
      <c r="V240" s="123"/>
      <c r="W240" s="123"/>
      <c r="X240" s="123"/>
      <c r="Y240" s="123"/>
      <c r="Z240" s="121"/>
    </row>
    <row r="241" spans="1:29" ht="20.100000000000001" customHeight="1" x14ac:dyDescent="0.15">
      <c r="A241" s="108"/>
      <c r="B241" s="97"/>
      <c r="C241" s="116"/>
      <c r="D241" s="117">
        <v>3</v>
      </c>
      <c r="E241" s="92" t="s">
        <v>40</v>
      </c>
      <c r="J241" s="123"/>
      <c r="K241" s="123"/>
      <c r="L241" s="160"/>
      <c r="M241" s="123"/>
      <c r="N241" s="123"/>
      <c r="O241" s="160"/>
      <c r="P241" s="123"/>
      <c r="Q241" s="123"/>
      <c r="R241" s="160"/>
      <c r="S241" s="123"/>
      <c r="T241" s="123"/>
      <c r="U241" s="123"/>
      <c r="V241" s="123"/>
      <c r="W241" s="123"/>
      <c r="X241" s="123"/>
      <c r="Y241" s="123"/>
      <c r="Z241" s="121"/>
    </row>
    <row r="242" spans="1:29" ht="105" customHeight="1" x14ac:dyDescent="0.15">
      <c r="A242" s="108"/>
      <c r="B242" s="97"/>
      <c r="C242" s="112"/>
      <c r="E242" s="317" t="s">
        <v>556</v>
      </c>
      <c r="F242" s="317"/>
      <c r="G242" s="317"/>
      <c r="H242" s="317"/>
      <c r="I242" s="317"/>
      <c r="J242" s="317"/>
      <c r="K242" s="317"/>
      <c r="L242" s="317"/>
      <c r="M242" s="317"/>
      <c r="N242" s="317"/>
      <c r="O242" s="317"/>
      <c r="P242" s="317"/>
      <c r="Q242" s="317"/>
      <c r="R242" s="317"/>
      <c r="S242" s="317"/>
      <c r="T242" s="317"/>
      <c r="U242" s="317"/>
      <c r="V242" s="317"/>
      <c r="W242" s="317"/>
      <c r="X242" s="317"/>
      <c r="Y242" s="317"/>
      <c r="Z242" s="121"/>
    </row>
    <row r="243" spans="1:29" ht="30" customHeight="1" x14ac:dyDescent="0.15">
      <c r="A243" s="108">
        <f>IFERROR(IF(OR(COUNTIF(H244:H610,"○")=0,6&lt;COUNTIF(H244:H610,"○")),1001,0),3)</f>
        <v>1001</v>
      </c>
      <c r="B243" s="389"/>
      <c r="C243" s="112"/>
      <c r="E243" s="318" t="s">
        <v>488</v>
      </c>
      <c r="F243" s="319"/>
      <c r="G243" s="319"/>
      <c r="H243" s="320" t="s">
        <v>43</v>
      </c>
      <c r="I243" s="321"/>
      <c r="J243" s="322" t="s">
        <v>530</v>
      </c>
      <c r="K243" s="322"/>
      <c r="L243" s="322"/>
      <c r="M243" s="322"/>
      <c r="N243" s="322"/>
      <c r="O243" s="323" t="s">
        <v>491</v>
      </c>
      <c r="P243" s="324" t="s">
        <v>490</v>
      </c>
      <c r="Q243" s="324"/>
      <c r="R243" s="324"/>
      <c r="S243" s="324"/>
      <c r="T243" s="325"/>
      <c r="U243" s="326" t="s">
        <v>538</v>
      </c>
      <c r="V243" s="326"/>
      <c r="W243" s="327" t="s">
        <v>539</v>
      </c>
      <c r="X243" s="326"/>
      <c r="Y243" s="328"/>
      <c r="Z243" s="121"/>
      <c r="AC243" s="329" t="s">
        <v>540</v>
      </c>
    </row>
    <row r="244" spans="1:29" ht="20.100000000000001" customHeight="1" x14ac:dyDescent="0.15">
      <c r="A244" s="108">
        <f>IFERROR(IF(AND($H244="○", OR($AC244, TRIM($U244)="",$W244="")),1001,0),3)</f>
        <v>0</v>
      </c>
      <c r="B244" s="97"/>
      <c r="C244" s="125"/>
      <c r="D244" s="122"/>
      <c r="E244" s="330" t="s">
        <v>445</v>
      </c>
      <c r="F244" s="331" t="s">
        <v>489</v>
      </c>
      <c r="G244" s="332"/>
      <c r="H244" s="390"/>
      <c r="I244" s="391"/>
      <c r="J244" s="333" t="s">
        <v>119</v>
      </c>
      <c r="K244" s="334" t="s">
        <v>120</v>
      </c>
      <c r="L244" s="335"/>
      <c r="M244" s="335"/>
      <c r="N244" s="335"/>
      <c r="O244" s="397"/>
      <c r="P244" s="81"/>
      <c r="Q244" s="82"/>
      <c r="R244" s="82"/>
      <c r="S244" s="82"/>
      <c r="T244" s="83"/>
      <c r="U244" s="398"/>
      <c r="V244" s="399"/>
      <c r="W244" s="14"/>
      <c r="X244" s="15"/>
      <c r="Y244" s="16"/>
      <c r="Z244" s="336"/>
      <c r="AC244" s="337" t="b">
        <f>OR(AND($H244="○",COUNTIF($O244:$O256,"○")=0), AND($H244&lt;&gt;"○",COUNTIF($O244:$O256,"○")&lt;&gt;0))</f>
        <v>0</v>
      </c>
    </row>
    <row r="245" spans="1:29" ht="20.100000000000001" customHeight="1" x14ac:dyDescent="0.15">
      <c r="A245" s="338">
        <f>IFERROR(IF(AND($H244&lt;&gt;"○", $AC244),1001,0),3)</f>
        <v>0</v>
      </c>
      <c r="B245" s="396"/>
      <c r="E245" s="339"/>
      <c r="F245" s="340"/>
      <c r="G245" s="341"/>
      <c r="H245" s="392"/>
      <c r="I245" s="393"/>
      <c r="J245" s="342" t="s">
        <v>121</v>
      </c>
      <c r="K245" s="343" t="s">
        <v>122</v>
      </c>
      <c r="L245" s="344"/>
      <c r="M245" s="344"/>
      <c r="N245" s="344"/>
      <c r="O245" s="4"/>
      <c r="P245" s="84"/>
      <c r="Q245" s="85"/>
      <c r="R245" s="85"/>
      <c r="S245" s="85"/>
      <c r="T245" s="86"/>
      <c r="U245" s="400"/>
      <c r="V245" s="401"/>
      <c r="W245" s="17"/>
      <c r="X245" s="18"/>
      <c r="Y245" s="19"/>
      <c r="Z245" s="165"/>
      <c r="AC245" s="345" t="b">
        <f>$AC244</f>
        <v>0</v>
      </c>
    </row>
    <row r="246" spans="1:29" ht="20.100000000000001" customHeight="1" x14ac:dyDescent="0.15">
      <c r="B246" s="165"/>
      <c r="E246" s="339"/>
      <c r="F246" s="340"/>
      <c r="G246" s="341"/>
      <c r="H246" s="392"/>
      <c r="I246" s="393"/>
      <c r="J246" s="342" t="s">
        <v>123</v>
      </c>
      <c r="K246" s="343" t="s">
        <v>555</v>
      </c>
      <c r="L246" s="344"/>
      <c r="M246" s="344"/>
      <c r="N246" s="344"/>
      <c r="O246" s="4"/>
      <c r="P246" s="84"/>
      <c r="Q246" s="85"/>
      <c r="R246" s="85"/>
      <c r="S246" s="85"/>
      <c r="T246" s="86"/>
      <c r="U246" s="400"/>
      <c r="V246" s="401"/>
      <c r="W246" s="17"/>
      <c r="X246" s="18"/>
      <c r="Y246" s="19"/>
      <c r="Z246" s="165"/>
      <c r="AC246" s="345" t="b">
        <f t="shared" ref="AC246:AC256" si="0">$AC245</f>
        <v>0</v>
      </c>
    </row>
    <row r="247" spans="1:29" ht="20.100000000000001" customHeight="1" x14ac:dyDescent="0.15">
      <c r="B247" s="165"/>
      <c r="E247" s="339"/>
      <c r="F247" s="340"/>
      <c r="G247" s="341"/>
      <c r="H247" s="392"/>
      <c r="I247" s="393"/>
      <c r="J247" s="342" t="s">
        <v>124</v>
      </c>
      <c r="K247" s="343" t="s">
        <v>125</v>
      </c>
      <c r="L247" s="344"/>
      <c r="M247" s="344"/>
      <c r="N247" s="344"/>
      <c r="O247" s="4"/>
      <c r="P247" s="84"/>
      <c r="Q247" s="85"/>
      <c r="R247" s="85"/>
      <c r="S247" s="85"/>
      <c r="T247" s="86"/>
      <c r="U247" s="400"/>
      <c r="V247" s="401"/>
      <c r="W247" s="17"/>
      <c r="X247" s="18"/>
      <c r="Y247" s="19"/>
      <c r="Z247" s="165"/>
      <c r="AC247" s="345" t="b">
        <f t="shared" si="0"/>
        <v>0</v>
      </c>
    </row>
    <row r="248" spans="1:29" ht="20.100000000000001" customHeight="1" x14ac:dyDescent="0.15">
      <c r="B248" s="165"/>
      <c r="E248" s="339"/>
      <c r="F248" s="340"/>
      <c r="G248" s="341"/>
      <c r="H248" s="392"/>
      <c r="I248" s="393"/>
      <c r="J248" s="342" t="s">
        <v>126</v>
      </c>
      <c r="K248" s="343" t="s">
        <v>127</v>
      </c>
      <c r="L248" s="344"/>
      <c r="M248" s="344"/>
      <c r="N248" s="344"/>
      <c r="O248" s="4"/>
      <c r="P248" s="84"/>
      <c r="Q248" s="85"/>
      <c r="R248" s="85"/>
      <c r="S248" s="85"/>
      <c r="T248" s="86"/>
      <c r="U248" s="400"/>
      <c r="V248" s="401"/>
      <c r="W248" s="17"/>
      <c r="X248" s="18"/>
      <c r="Y248" s="19"/>
      <c r="Z248" s="165"/>
      <c r="AC248" s="345" t="b">
        <f t="shared" si="0"/>
        <v>0</v>
      </c>
    </row>
    <row r="249" spans="1:29" ht="20.100000000000001" customHeight="1" x14ac:dyDescent="0.15">
      <c r="B249" s="165"/>
      <c r="E249" s="339"/>
      <c r="F249" s="340"/>
      <c r="G249" s="341"/>
      <c r="H249" s="392"/>
      <c r="I249" s="393"/>
      <c r="J249" s="342" t="s">
        <v>128</v>
      </c>
      <c r="K249" s="343" t="s">
        <v>129</v>
      </c>
      <c r="L249" s="344"/>
      <c r="M249" s="344"/>
      <c r="N249" s="344"/>
      <c r="O249" s="4"/>
      <c r="P249" s="84"/>
      <c r="Q249" s="85"/>
      <c r="R249" s="85"/>
      <c r="S249" s="85"/>
      <c r="T249" s="86"/>
      <c r="U249" s="400"/>
      <c r="V249" s="401"/>
      <c r="W249" s="17"/>
      <c r="X249" s="18"/>
      <c r="Y249" s="19"/>
      <c r="Z249" s="165"/>
      <c r="AC249" s="345" t="b">
        <f t="shared" si="0"/>
        <v>0</v>
      </c>
    </row>
    <row r="250" spans="1:29" ht="20.100000000000001" customHeight="1" x14ac:dyDescent="0.15">
      <c r="B250" s="165"/>
      <c r="E250" s="339"/>
      <c r="F250" s="340"/>
      <c r="G250" s="341"/>
      <c r="H250" s="392"/>
      <c r="I250" s="393"/>
      <c r="J250" s="342" t="s">
        <v>130</v>
      </c>
      <c r="K250" s="343" t="s">
        <v>131</v>
      </c>
      <c r="L250" s="344"/>
      <c r="M250" s="344"/>
      <c r="N250" s="344"/>
      <c r="O250" s="4"/>
      <c r="P250" s="84"/>
      <c r="Q250" s="85"/>
      <c r="R250" s="85"/>
      <c r="S250" s="85"/>
      <c r="T250" s="86"/>
      <c r="U250" s="400"/>
      <c r="V250" s="401"/>
      <c r="W250" s="17"/>
      <c r="X250" s="18"/>
      <c r="Y250" s="19"/>
      <c r="Z250" s="165"/>
      <c r="AC250" s="345" t="b">
        <f t="shared" si="0"/>
        <v>0</v>
      </c>
    </row>
    <row r="251" spans="1:29" ht="20.100000000000001" customHeight="1" x14ac:dyDescent="0.15">
      <c r="B251" s="165"/>
      <c r="E251" s="339"/>
      <c r="F251" s="340"/>
      <c r="G251" s="341"/>
      <c r="H251" s="392"/>
      <c r="I251" s="393"/>
      <c r="J251" s="342" t="s">
        <v>132</v>
      </c>
      <c r="K251" s="343" t="s">
        <v>133</v>
      </c>
      <c r="L251" s="344"/>
      <c r="M251" s="344"/>
      <c r="N251" s="344"/>
      <c r="O251" s="4"/>
      <c r="P251" s="84"/>
      <c r="Q251" s="85"/>
      <c r="R251" s="85"/>
      <c r="S251" s="85"/>
      <c r="T251" s="86"/>
      <c r="U251" s="400"/>
      <c r="V251" s="401"/>
      <c r="W251" s="17"/>
      <c r="X251" s="18"/>
      <c r="Y251" s="19"/>
      <c r="Z251" s="165"/>
      <c r="AC251" s="345" t="b">
        <f t="shared" si="0"/>
        <v>0</v>
      </c>
    </row>
    <row r="252" spans="1:29" ht="20.100000000000001" customHeight="1" x14ac:dyDescent="0.15">
      <c r="B252" s="165"/>
      <c r="E252" s="339"/>
      <c r="F252" s="340"/>
      <c r="G252" s="341"/>
      <c r="H252" s="392"/>
      <c r="I252" s="393"/>
      <c r="J252" s="342" t="s">
        <v>134</v>
      </c>
      <c r="K252" s="343" t="s">
        <v>135</v>
      </c>
      <c r="L252" s="344"/>
      <c r="M252" s="344"/>
      <c r="N252" s="344"/>
      <c r="O252" s="4"/>
      <c r="P252" s="84"/>
      <c r="Q252" s="85"/>
      <c r="R252" s="85"/>
      <c r="S252" s="85"/>
      <c r="T252" s="86"/>
      <c r="U252" s="400"/>
      <c r="V252" s="401"/>
      <c r="W252" s="17"/>
      <c r="X252" s="18"/>
      <c r="Y252" s="19"/>
      <c r="Z252" s="165"/>
      <c r="AC252" s="345" t="b">
        <f t="shared" si="0"/>
        <v>0</v>
      </c>
    </row>
    <row r="253" spans="1:29" ht="20.100000000000001" customHeight="1" x14ac:dyDescent="0.15">
      <c r="B253" s="165"/>
      <c r="E253" s="339"/>
      <c r="F253" s="340"/>
      <c r="G253" s="341"/>
      <c r="H253" s="392"/>
      <c r="I253" s="393"/>
      <c r="J253" s="342" t="s">
        <v>136</v>
      </c>
      <c r="K253" s="343" t="s">
        <v>137</v>
      </c>
      <c r="L253" s="344"/>
      <c r="M253" s="344"/>
      <c r="N253" s="344"/>
      <c r="O253" s="4"/>
      <c r="P253" s="84"/>
      <c r="Q253" s="85"/>
      <c r="R253" s="85"/>
      <c r="S253" s="85"/>
      <c r="T253" s="86"/>
      <c r="U253" s="400"/>
      <c r="V253" s="401"/>
      <c r="W253" s="17"/>
      <c r="X253" s="18"/>
      <c r="Y253" s="19"/>
      <c r="Z253" s="165"/>
      <c r="AC253" s="345" t="b">
        <f t="shared" si="0"/>
        <v>0</v>
      </c>
    </row>
    <row r="254" spans="1:29" ht="20.100000000000001" customHeight="1" x14ac:dyDescent="0.15">
      <c r="B254" s="165"/>
      <c r="E254" s="339"/>
      <c r="F254" s="340"/>
      <c r="G254" s="341"/>
      <c r="H254" s="392"/>
      <c r="I254" s="393"/>
      <c r="J254" s="342" t="s">
        <v>138</v>
      </c>
      <c r="K254" s="343" t="s">
        <v>139</v>
      </c>
      <c r="L254" s="344"/>
      <c r="M254" s="344"/>
      <c r="N254" s="344"/>
      <c r="O254" s="5"/>
      <c r="P254" s="84"/>
      <c r="Q254" s="85"/>
      <c r="R254" s="85"/>
      <c r="S254" s="85"/>
      <c r="T254" s="86"/>
      <c r="U254" s="400"/>
      <c r="V254" s="401"/>
      <c r="W254" s="17"/>
      <c r="X254" s="18"/>
      <c r="Y254" s="19"/>
      <c r="Z254" s="165"/>
      <c r="AC254" s="345" t="b">
        <f t="shared" si="0"/>
        <v>0</v>
      </c>
    </row>
    <row r="255" spans="1:29" ht="20.100000000000001" customHeight="1" x14ac:dyDescent="0.15">
      <c r="B255" s="165"/>
      <c r="E255" s="339"/>
      <c r="F255" s="340"/>
      <c r="G255" s="341"/>
      <c r="H255" s="392"/>
      <c r="I255" s="393"/>
      <c r="J255" s="342" t="s">
        <v>140</v>
      </c>
      <c r="K255" s="343" t="s">
        <v>141</v>
      </c>
      <c r="L255" s="344"/>
      <c r="M255" s="344"/>
      <c r="N255" s="344"/>
      <c r="O255" s="5"/>
      <c r="P255" s="84"/>
      <c r="Q255" s="85"/>
      <c r="R255" s="85"/>
      <c r="S255" s="85"/>
      <c r="T255" s="86"/>
      <c r="U255" s="400"/>
      <c r="V255" s="401"/>
      <c r="W255" s="17"/>
      <c r="X255" s="18"/>
      <c r="Y255" s="19"/>
      <c r="Z255" s="165"/>
      <c r="AC255" s="345" t="b">
        <f t="shared" si="0"/>
        <v>0</v>
      </c>
    </row>
    <row r="256" spans="1:29" ht="20.100000000000001" customHeight="1" x14ac:dyDescent="0.15">
      <c r="A256" s="108">
        <f>IFERROR(IF(AND($O256="○", TRIM($P244)=""),1001,0),3)</f>
        <v>0</v>
      </c>
      <c r="B256" s="165"/>
      <c r="E256" s="339"/>
      <c r="F256" s="346"/>
      <c r="G256" s="347"/>
      <c r="H256" s="394"/>
      <c r="I256" s="395"/>
      <c r="J256" s="348" t="s">
        <v>142</v>
      </c>
      <c r="K256" s="349" t="s">
        <v>493</v>
      </c>
      <c r="L256" s="350"/>
      <c r="M256" s="350"/>
      <c r="N256" s="350"/>
      <c r="O256" s="6"/>
      <c r="P256" s="87"/>
      <c r="Q256" s="88"/>
      <c r="R256" s="88"/>
      <c r="S256" s="88"/>
      <c r="T256" s="89"/>
      <c r="U256" s="402"/>
      <c r="V256" s="403"/>
      <c r="W256" s="20"/>
      <c r="X256" s="21"/>
      <c r="Y256" s="22"/>
      <c r="Z256" s="165"/>
      <c r="AC256" s="345" t="b">
        <f t="shared" si="0"/>
        <v>0</v>
      </c>
    </row>
    <row r="257" spans="1:29" ht="20.100000000000001" customHeight="1" x14ac:dyDescent="0.15">
      <c r="A257" s="108">
        <f>IFERROR(IF(AND($H257="○", OR($AC257, TRIM($U257)="",$W257="")),1001,0),3)</f>
        <v>0</v>
      </c>
      <c r="B257" s="165"/>
      <c r="E257" s="339"/>
      <c r="F257" s="331" t="s">
        <v>446</v>
      </c>
      <c r="G257" s="332"/>
      <c r="H257" s="390"/>
      <c r="I257" s="391"/>
      <c r="J257" s="333" t="s">
        <v>119</v>
      </c>
      <c r="K257" s="334" t="s">
        <v>143</v>
      </c>
      <c r="L257" s="335"/>
      <c r="M257" s="335"/>
      <c r="N257" s="335"/>
      <c r="O257" s="397"/>
      <c r="P257" s="81"/>
      <c r="Q257" s="82"/>
      <c r="R257" s="82"/>
      <c r="S257" s="82"/>
      <c r="T257" s="83"/>
      <c r="U257" s="398"/>
      <c r="V257" s="399"/>
      <c r="W257" s="14"/>
      <c r="X257" s="15"/>
      <c r="Y257" s="16"/>
      <c r="Z257" s="165"/>
      <c r="AC257" s="337" t="b">
        <f>OR(AND($H257="○",COUNTIF($O257:$O264,"○")=0), AND($H257&lt;&gt;"○",COUNTIF($O257:$O264,"○")&lt;&gt;0))</f>
        <v>0</v>
      </c>
    </row>
    <row r="258" spans="1:29" ht="20.100000000000001" customHeight="1" x14ac:dyDescent="0.15">
      <c r="A258" s="338">
        <f>IFERROR(IF(AND($H257&lt;&gt;"○", $AC257),1001,0),3)</f>
        <v>0</v>
      </c>
      <c r="B258" s="396"/>
      <c r="E258" s="339"/>
      <c r="F258" s="340"/>
      <c r="G258" s="341"/>
      <c r="H258" s="392"/>
      <c r="I258" s="393"/>
      <c r="J258" s="342" t="s">
        <v>121</v>
      </c>
      <c r="K258" s="343" t="s">
        <v>144</v>
      </c>
      <c r="L258" s="344"/>
      <c r="M258" s="344"/>
      <c r="N258" s="344"/>
      <c r="O258" s="404"/>
      <c r="P258" s="84"/>
      <c r="Q258" s="85"/>
      <c r="R258" s="85"/>
      <c r="S258" s="85"/>
      <c r="T258" s="86"/>
      <c r="U258" s="400"/>
      <c r="V258" s="401"/>
      <c r="W258" s="17"/>
      <c r="X258" s="18"/>
      <c r="Y258" s="19"/>
      <c r="Z258" s="165"/>
      <c r="AC258" s="345" t="b">
        <f>$AC257</f>
        <v>0</v>
      </c>
    </row>
    <row r="259" spans="1:29" ht="20.100000000000001" customHeight="1" x14ac:dyDescent="0.15">
      <c r="B259" s="165"/>
      <c r="E259" s="339"/>
      <c r="F259" s="340"/>
      <c r="G259" s="341"/>
      <c r="H259" s="392"/>
      <c r="I259" s="393"/>
      <c r="J259" s="342" t="s">
        <v>123</v>
      </c>
      <c r="K259" s="343" t="s">
        <v>145</v>
      </c>
      <c r="L259" s="344"/>
      <c r="M259" s="344"/>
      <c r="N259" s="344"/>
      <c r="O259" s="404"/>
      <c r="P259" s="84"/>
      <c r="Q259" s="85"/>
      <c r="R259" s="85"/>
      <c r="S259" s="85"/>
      <c r="T259" s="86"/>
      <c r="U259" s="400"/>
      <c r="V259" s="401"/>
      <c r="W259" s="17"/>
      <c r="X259" s="18"/>
      <c r="Y259" s="19"/>
      <c r="Z259" s="165"/>
      <c r="AC259" s="345" t="b">
        <f t="shared" ref="AC259:AC322" si="1">$AC258</f>
        <v>0</v>
      </c>
    </row>
    <row r="260" spans="1:29" ht="20.100000000000001" customHeight="1" x14ac:dyDescent="0.15">
      <c r="B260" s="165"/>
      <c r="E260" s="339"/>
      <c r="F260" s="340"/>
      <c r="G260" s="341"/>
      <c r="H260" s="392"/>
      <c r="I260" s="393"/>
      <c r="J260" s="342" t="s">
        <v>124</v>
      </c>
      <c r="K260" s="343" t="s">
        <v>146</v>
      </c>
      <c r="L260" s="344"/>
      <c r="M260" s="344"/>
      <c r="N260" s="344"/>
      <c r="O260" s="404"/>
      <c r="P260" s="84"/>
      <c r="Q260" s="85"/>
      <c r="R260" s="85"/>
      <c r="S260" s="85"/>
      <c r="T260" s="86"/>
      <c r="U260" s="400"/>
      <c r="V260" s="401"/>
      <c r="W260" s="17"/>
      <c r="X260" s="18"/>
      <c r="Y260" s="19"/>
      <c r="Z260" s="165"/>
      <c r="AC260" s="345" t="b">
        <f t="shared" si="1"/>
        <v>0</v>
      </c>
    </row>
    <row r="261" spans="1:29" ht="20.100000000000001" customHeight="1" x14ac:dyDescent="0.15">
      <c r="B261" s="165"/>
      <c r="E261" s="339"/>
      <c r="F261" s="340"/>
      <c r="G261" s="341"/>
      <c r="H261" s="392"/>
      <c r="I261" s="393"/>
      <c r="J261" s="342" t="s">
        <v>126</v>
      </c>
      <c r="K261" s="343" t="s">
        <v>147</v>
      </c>
      <c r="L261" s="344"/>
      <c r="M261" s="344"/>
      <c r="N261" s="344"/>
      <c r="O261" s="404"/>
      <c r="P261" s="84"/>
      <c r="Q261" s="85"/>
      <c r="R261" s="85"/>
      <c r="S261" s="85"/>
      <c r="T261" s="86"/>
      <c r="U261" s="400"/>
      <c r="V261" s="401"/>
      <c r="W261" s="17"/>
      <c r="X261" s="18"/>
      <c r="Y261" s="19"/>
      <c r="Z261" s="165"/>
      <c r="AC261" s="345" t="b">
        <f t="shared" si="1"/>
        <v>0</v>
      </c>
    </row>
    <row r="262" spans="1:29" ht="20.100000000000001" customHeight="1" x14ac:dyDescent="0.15">
      <c r="B262" s="165"/>
      <c r="E262" s="339"/>
      <c r="F262" s="340"/>
      <c r="G262" s="341"/>
      <c r="H262" s="392"/>
      <c r="I262" s="393"/>
      <c r="J262" s="342" t="s">
        <v>128</v>
      </c>
      <c r="K262" s="343" t="s">
        <v>148</v>
      </c>
      <c r="L262" s="344"/>
      <c r="M262" s="344"/>
      <c r="N262" s="344"/>
      <c r="O262" s="404"/>
      <c r="P262" s="84"/>
      <c r="Q262" s="85"/>
      <c r="R262" s="85"/>
      <c r="S262" s="85"/>
      <c r="T262" s="86"/>
      <c r="U262" s="400"/>
      <c r="V262" s="401"/>
      <c r="W262" s="17"/>
      <c r="X262" s="18"/>
      <c r="Y262" s="19"/>
      <c r="Z262" s="165"/>
      <c r="AC262" s="345" t="b">
        <f t="shared" si="1"/>
        <v>0</v>
      </c>
    </row>
    <row r="263" spans="1:29" ht="20.100000000000001" customHeight="1" x14ac:dyDescent="0.15">
      <c r="B263" s="165"/>
      <c r="E263" s="339"/>
      <c r="F263" s="340"/>
      <c r="G263" s="341"/>
      <c r="H263" s="392"/>
      <c r="I263" s="393"/>
      <c r="J263" s="342" t="s">
        <v>130</v>
      </c>
      <c r="K263" s="343" t="s">
        <v>149</v>
      </c>
      <c r="L263" s="344"/>
      <c r="M263" s="344"/>
      <c r="N263" s="344"/>
      <c r="O263" s="404"/>
      <c r="P263" s="84"/>
      <c r="Q263" s="85"/>
      <c r="R263" s="85"/>
      <c r="S263" s="85"/>
      <c r="T263" s="86"/>
      <c r="U263" s="400"/>
      <c r="V263" s="401"/>
      <c r="W263" s="17"/>
      <c r="X263" s="18"/>
      <c r="Y263" s="19"/>
      <c r="Z263" s="165"/>
      <c r="AC263" s="345" t="b">
        <f t="shared" si="1"/>
        <v>0</v>
      </c>
    </row>
    <row r="264" spans="1:29" ht="20.100000000000001" customHeight="1" x14ac:dyDescent="0.15">
      <c r="A264" s="108">
        <f>IFERROR(IF(AND($O264="○", TRIM($P257)=""),1001,0),3)</f>
        <v>0</v>
      </c>
      <c r="B264" s="165"/>
      <c r="E264" s="339"/>
      <c r="F264" s="346"/>
      <c r="G264" s="347"/>
      <c r="H264" s="394"/>
      <c r="I264" s="395"/>
      <c r="J264" s="348" t="s">
        <v>132</v>
      </c>
      <c r="K264" s="349" t="s">
        <v>494</v>
      </c>
      <c r="L264" s="350"/>
      <c r="M264" s="350"/>
      <c r="N264" s="350"/>
      <c r="O264" s="405"/>
      <c r="P264" s="87"/>
      <c r="Q264" s="88"/>
      <c r="R264" s="88"/>
      <c r="S264" s="88"/>
      <c r="T264" s="89"/>
      <c r="U264" s="402"/>
      <c r="V264" s="403"/>
      <c r="W264" s="20"/>
      <c r="X264" s="21"/>
      <c r="Y264" s="22"/>
      <c r="Z264" s="165"/>
      <c r="AC264" s="345" t="b">
        <f t="shared" si="1"/>
        <v>0</v>
      </c>
    </row>
    <row r="265" spans="1:29" ht="20.100000000000001" customHeight="1" x14ac:dyDescent="0.15">
      <c r="A265" s="108">
        <f>IFERROR(IF(AND($H265="○", OR($AC265, TRIM($U265)="",$W265="")),1001,0),3)</f>
        <v>0</v>
      </c>
      <c r="B265" s="165"/>
      <c r="E265" s="339"/>
      <c r="F265" s="331" t="s">
        <v>447</v>
      </c>
      <c r="G265" s="332"/>
      <c r="H265" s="390"/>
      <c r="I265" s="391"/>
      <c r="J265" s="333" t="s">
        <v>119</v>
      </c>
      <c r="K265" s="334" t="s">
        <v>474</v>
      </c>
      <c r="L265" s="335"/>
      <c r="M265" s="335"/>
      <c r="N265" s="335"/>
      <c r="O265" s="397"/>
      <c r="P265" s="81"/>
      <c r="Q265" s="82"/>
      <c r="R265" s="82"/>
      <c r="S265" s="82"/>
      <c r="T265" s="83"/>
      <c r="U265" s="398"/>
      <c r="V265" s="399"/>
      <c r="W265" s="14"/>
      <c r="X265" s="15"/>
      <c r="Y265" s="16"/>
      <c r="Z265" s="165"/>
      <c r="AC265" s="337" t="b">
        <f>OR(AND($H265="○",COUNTIF($O265:$O275,"○")=0), AND($H265&lt;&gt;"○",COUNTIF($O265:$O275,"○")&lt;&gt;0))</f>
        <v>0</v>
      </c>
    </row>
    <row r="266" spans="1:29" ht="20.100000000000001" customHeight="1" x14ac:dyDescent="0.15">
      <c r="A266" s="338">
        <f>IFERROR(IF(AND($H265&lt;&gt;"○", $AC265),1001,0),3)</f>
        <v>0</v>
      </c>
      <c r="B266" s="396"/>
      <c r="E266" s="339"/>
      <c r="F266" s="340"/>
      <c r="G266" s="341"/>
      <c r="H266" s="392"/>
      <c r="I266" s="393"/>
      <c r="J266" s="342" t="s">
        <v>121</v>
      </c>
      <c r="K266" s="343" t="s">
        <v>150</v>
      </c>
      <c r="L266" s="344"/>
      <c r="M266" s="344"/>
      <c r="N266" s="344"/>
      <c r="O266" s="404"/>
      <c r="P266" s="84"/>
      <c r="Q266" s="85"/>
      <c r="R266" s="85"/>
      <c r="S266" s="85"/>
      <c r="T266" s="86"/>
      <c r="U266" s="400"/>
      <c r="V266" s="401"/>
      <c r="W266" s="17"/>
      <c r="X266" s="18"/>
      <c r="Y266" s="19"/>
      <c r="Z266" s="165"/>
      <c r="AC266" s="345" t="b">
        <f t="shared" si="1"/>
        <v>0</v>
      </c>
    </row>
    <row r="267" spans="1:29" ht="20.100000000000001" customHeight="1" x14ac:dyDescent="0.15">
      <c r="B267" s="165"/>
      <c r="E267" s="339"/>
      <c r="F267" s="340"/>
      <c r="G267" s="341"/>
      <c r="H267" s="392"/>
      <c r="I267" s="393"/>
      <c r="J267" s="342" t="s">
        <v>123</v>
      </c>
      <c r="K267" s="343" t="s">
        <v>151</v>
      </c>
      <c r="L267" s="344"/>
      <c r="M267" s="344"/>
      <c r="N267" s="344"/>
      <c r="O267" s="404"/>
      <c r="P267" s="84"/>
      <c r="Q267" s="85"/>
      <c r="R267" s="85"/>
      <c r="S267" s="85"/>
      <c r="T267" s="86"/>
      <c r="U267" s="400"/>
      <c r="V267" s="401"/>
      <c r="W267" s="17"/>
      <c r="X267" s="18"/>
      <c r="Y267" s="19"/>
      <c r="Z267" s="165"/>
      <c r="AC267" s="345" t="b">
        <f t="shared" si="1"/>
        <v>0</v>
      </c>
    </row>
    <row r="268" spans="1:29" ht="20.100000000000001" customHeight="1" x14ac:dyDescent="0.15">
      <c r="B268" s="165"/>
      <c r="E268" s="339"/>
      <c r="F268" s="340"/>
      <c r="G268" s="341"/>
      <c r="H268" s="392"/>
      <c r="I268" s="393"/>
      <c r="J268" s="342" t="s">
        <v>124</v>
      </c>
      <c r="K268" s="343" t="s">
        <v>152</v>
      </c>
      <c r="L268" s="344"/>
      <c r="M268" s="344"/>
      <c r="N268" s="344"/>
      <c r="O268" s="404"/>
      <c r="P268" s="84"/>
      <c r="Q268" s="85"/>
      <c r="R268" s="85"/>
      <c r="S268" s="85"/>
      <c r="T268" s="86"/>
      <c r="U268" s="400"/>
      <c r="V268" s="401"/>
      <c r="W268" s="17"/>
      <c r="X268" s="18"/>
      <c r="Y268" s="19"/>
      <c r="Z268" s="165"/>
      <c r="AC268" s="345" t="b">
        <f t="shared" si="1"/>
        <v>0</v>
      </c>
    </row>
    <row r="269" spans="1:29" ht="20.100000000000001" customHeight="1" x14ac:dyDescent="0.15">
      <c r="B269" s="165"/>
      <c r="E269" s="339"/>
      <c r="F269" s="340"/>
      <c r="G269" s="341"/>
      <c r="H269" s="392"/>
      <c r="I269" s="393"/>
      <c r="J269" s="342" t="s">
        <v>126</v>
      </c>
      <c r="K269" s="343" t="s">
        <v>475</v>
      </c>
      <c r="L269" s="344"/>
      <c r="M269" s="344"/>
      <c r="N269" s="344"/>
      <c r="O269" s="404"/>
      <c r="P269" s="84"/>
      <c r="Q269" s="85"/>
      <c r="R269" s="85"/>
      <c r="S269" s="85"/>
      <c r="T269" s="86"/>
      <c r="U269" s="400"/>
      <c r="V269" s="401"/>
      <c r="W269" s="17"/>
      <c r="X269" s="18"/>
      <c r="Y269" s="19"/>
      <c r="Z269" s="165"/>
      <c r="AC269" s="345" t="b">
        <f t="shared" si="1"/>
        <v>0</v>
      </c>
    </row>
    <row r="270" spans="1:29" ht="20.100000000000001" customHeight="1" x14ac:dyDescent="0.15">
      <c r="A270" s="108"/>
      <c r="B270" s="351"/>
      <c r="C270" s="122"/>
      <c r="D270" s="122"/>
      <c r="E270" s="339"/>
      <c r="F270" s="340"/>
      <c r="G270" s="341"/>
      <c r="H270" s="392"/>
      <c r="I270" s="393"/>
      <c r="J270" s="342" t="s">
        <v>128</v>
      </c>
      <c r="K270" s="343" t="s">
        <v>153</v>
      </c>
      <c r="L270" s="344"/>
      <c r="M270" s="344"/>
      <c r="N270" s="344"/>
      <c r="O270" s="404"/>
      <c r="P270" s="84"/>
      <c r="Q270" s="85"/>
      <c r="R270" s="85"/>
      <c r="S270" s="85"/>
      <c r="T270" s="86"/>
      <c r="U270" s="400"/>
      <c r="V270" s="401"/>
      <c r="W270" s="17"/>
      <c r="X270" s="18"/>
      <c r="Y270" s="19"/>
      <c r="Z270" s="121"/>
      <c r="AC270" s="345" t="b">
        <f t="shared" si="1"/>
        <v>0</v>
      </c>
    </row>
    <row r="271" spans="1:29" ht="20.100000000000001" customHeight="1" x14ac:dyDescent="0.15">
      <c r="B271" s="165"/>
      <c r="C271" s="133"/>
      <c r="D271" s="165"/>
      <c r="E271" s="339"/>
      <c r="F271" s="340"/>
      <c r="G271" s="341"/>
      <c r="H271" s="392"/>
      <c r="I271" s="393"/>
      <c r="J271" s="342" t="s">
        <v>130</v>
      </c>
      <c r="K271" s="343" t="s">
        <v>154</v>
      </c>
      <c r="L271" s="344"/>
      <c r="M271" s="344"/>
      <c r="N271" s="344"/>
      <c r="O271" s="404"/>
      <c r="P271" s="84"/>
      <c r="Q271" s="85"/>
      <c r="R271" s="85"/>
      <c r="S271" s="85"/>
      <c r="T271" s="86"/>
      <c r="U271" s="400"/>
      <c r="V271" s="401"/>
      <c r="W271" s="17"/>
      <c r="X271" s="18"/>
      <c r="Y271" s="19"/>
      <c r="Z271" s="165"/>
      <c r="AC271" s="345" t="b">
        <f t="shared" si="1"/>
        <v>0</v>
      </c>
    </row>
    <row r="272" spans="1:29" ht="20.100000000000001" customHeight="1" x14ac:dyDescent="0.15">
      <c r="B272" s="165"/>
      <c r="E272" s="339"/>
      <c r="F272" s="340"/>
      <c r="G272" s="341"/>
      <c r="H272" s="392"/>
      <c r="I272" s="393"/>
      <c r="J272" s="342" t="s">
        <v>132</v>
      </c>
      <c r="K272" s="343" t="s">
        <v>155</v>
      </c>
      <c r="L272" s="344"/>
      <c r="M272" s="344"/>
      <c r="N272" s="344"/>
      <c r="O272" s="404"/>
      <c r="P272" s="84"/>
      <c r="Q272" s="85"/>
      <c r="R272" s="85"/>
      <c r="S272" s="85"/>
      <c r="T272" s="86"/>
      <c r="U272" s="400"/>
      <c r="V272" s="401"/>
      <c r="W272" s="17"/>
      <c r="X272" s="18"/>
      <c r="Y272" s="19"/>
      <c r="Z272" s="165"/>
      <c r="AC272" s="345" t="b">
        <f t="shared" si="1"/>
        <v>0</v>
      </c>
    </row>
    <row r="273" spans="1:29" ht="20.100000000000001" customHeight="1" x14ac:dyDescent="0.15">
      <c r="B273" s="165"/>
      <c r="E273" s="339"/>
      <c r="F273" s="340"/>
      <c r="G273" s="341"/>
      <c r="H273" s="392"/>
      <c r="I273" s="393"/>
      <c r="J273" s="342" t="s">
        <v>134</v>
      </c>
      <c r="K273" s="343" t="s">
        <v>156</v>
      </c>
      <c r="L273" s="344"/>
      <c r="M273" s="344"/>
      <c r="N273" s="344"/>
      <c r="O273" s="404"/>
      <c r="P273" s="84"/>
      <c r="Q273" s="85"/>
      <c r="R273" s="85"/>
      <c r="S273" s="85"/>
      <c r="T273" s="86"/>
      <c r="U273" s="400"/>
      <c r="V273" s="401"/>
      <c r="W273" s="17"/>
      <c r="X273" s="18"/>
      <c r="Y273" s="19"/>
      <c r="Z273" s="165"/>
      <c r="AC273" s="345" t="b">
        <f t="shared" si="1"/>
        <v>0</v>
      </c>
    </row>
    <row r="274" spans="1:29" ht="20.100000000000001" customHeight="1" x14ac:dyDescent="0.15">
      <c r="A274" s="338">
        <f>IFERROR(IF(AND($O274="○", TRIM($P265)=""),1001,0),3)</f>
        <v>0</v>
      </c>
      <c r="B274" s="165"/>
      <c r="E274" s="339"/>
      <c r="F274" s="340"/>
      <c r="G274" s="341"/>
      <c r="H274" s="392"/>
      <c r="I274" s="393"/>
      <c r="J274" s="342" t="s">
        <v>136</v>
      </c>
      <c r="K274" s="343" t="s">
        <v>541</v>
      </c>
      <c r="L274" s="344"/>
      <c r="M274" s="344"/>
      <c r="N274" s="344"/>
      <c r="O274" s="404"/>
      <c r="P274" s="84"/>
      <c r="Q274" s="85"/>
      <c r="R274" s="85"/>
      <c r="S274" s="85"/>
      <c r="T274" s="86"/>
      <c r="U274" s="400"/>
      <c r="V274" s="401"/>
      <c r="W274" s="17"/>
      <c r="X274" s="18"/>
      <c r="Y274" s="19"/>
      <c r="Z274" s="165"/>
      <c r="AC274" s="345" t="b">
        <f t="shared" si="1"/>
        <v>0</v>
      </c>
    </row>
    <row r="275" spans="1:29" ht="20.100000000000001" customHeight="1" x14ac:dyDescent="0.15">
      <c r="A275" s="338">
        <f>IFERROR(IF(AND($O275="○", TRIM($P265)=""),1001,0),3)</f>
        <v>0</v>
      </c>
      <c r="B275" s="165"/>
      <c r="E275" s="339"/>
      <c r="F275" s="346"/>
      <c r="G275" s="347"/>
      <c r="H275" s="394"/>
      <c r="I275" s="395"/>
      <c r="J275" s="348" t="s">
        <v>138</v>
      </c>
      <c r="K275" s="349" t="s">
        <v>495</v>
      </c>
      <c r="L275" s="350"/>
      <c r="M275" s="350"/>
      <c r="N275" s="350"/>
      <c r="O275" s="405"/>
      <c r="P275" s="87"/>
      <c r="Q275" s="88"/>
      <c r="R275" s="88"/>
      <c r="S275" s="88"/>
      <c r="T275" s="89"/>
      <c r="U275" s="402"/>
      <c r="V275" s="403"/>
      <c r="W275" s="20"/>
      <c r="X275" s="21"/>
      <c r="Y275" s="22"/>
      <c r="Z275" s="165"/>
      <c r="AC275" s="345" t="b">
        <f t="shared" si="1"/>
        <v>0</v>
      </c>
    </row>
    <row r="276" spans="1:29" ht="20.100000000000001" customHeight="1" x14ac:dyDescent="0.15">
      <c r="A276" s="108">
        <f>IFERROR(IF(AND($H276="○", OR($AC276, TRIM($U276)="",$W276="")),1001,0),3)</f>
        <v>0</v>
      </c>
      <c r="B276" s="165"/>
      <c r="E276" s="339"/>
      <c r="F276" s="331" t="s">
        <v>448</v>
      </c>
      <c r="G276" s="332"/>
      <c r="H276" s="390"/>
      <c r="I276" s="391"/>
      <c r="J276" s="333" t="s">
        <v>119</v>
      </c>
      <c r="K276" s="334" t="s">
        <v>157</v>
      </c>
      <c r="L276" s="335"/>
      <c r="M276" s="335"/>
      <c r="N276" s="335"/>
      <c r="O276" s="397"/>
      <c r="P276" s="81"/>
      <c r="Q276" s="82"/>
      <c r="R276" s="82"/>
      <c r="S276" s="82"/>
      <c r="T276" s="83"/>
      <c r="U276" s="398"/>
      <c r="V276" s="399"/>
      <c r="W276" s="14"/>
      <c r="X276" s="15"/>
      <c r="Y276" s="16"/>
      <c r="Z276" s="165"/>
      <c r="AC276" s="337" t="b">
        <f>OR(AND($H276="○",COUNTIF($O276:$O286,"○")=0), AND($H276&lt;&gt;"○",COUNTIF($O276:$O286,"○")&lt;&gt;0))</f>
        <v>0</v>
      </c>
    </row>
    <row r="277" spans="1:29" ht="20.100000000000001" customHeight="1" x14ac:dyDescent="0.15">
      <c r="A277" s="338">
        <f>IFERROR(IF(AND($H276&lt;&gt;"○", $AC276),1001,0),3)</f>
        <v>0</v>
      </c>
      <c r="B277" s="396"/>
      <c r="E277" s="339"/>
      <c r="F277" s="340"/>
      <c r="G277" s="341"/>
      <c r="H277" s="392"/>
      <c r="I277" s="393"/>
      <c r="J277" s="342" t="s">
        <v>121</v>
      </c>
      <c r="K277" s="343" t="s">
        <v>158</v>
      </c>
      <c r="L277" s="344"/>
      <c r="M277" s="344"/>
      <c r="N277" s="344"/>
      <c r="O277" s="404"/>
      <c r="P277" s="406"/>
      <c r="Q277" s="407"/>
      <c r="R277" s="407"/>
      <c r="S277" s="407"/>
      <c r="T277" s="408"/>
      <c r="U277" s="400"/>
      <c r="V277" s="401"/>
      <c r="W277" s="412"/>
      <c r="X277" s="413"/>
      <c r="Y277" s="414"/>
      <c r="Z277" s="165"/>
      <c r="AC277" s="345" t="b">
        <f t="shared" si="1"/>
        <v>0</v>
      </c>
    </row>
    <row r="278" spans="1:29" ht="20.100000000000001" customHeight="1" x14ac:dyDescent="0.15">
      <c r="B278" s="165"/>
      <c r="E278" s="339"/>
      <c r="F278" s="340"/>
      <c r="G278" s="341"/>
      <c r="H278" s="392"/>
      <c r="I278" s="393"/>
      <c r="J278" s="342" t="s">
        <v>123</v>
      </c>
      <c r="K278" s="343" t="s">
        <v>159</v>
      </c>
      <c r="L278" s="344"/>
      <c r="M278" s="344"/>
      <c r="N278" s="344"/>
      <c r="O278" s="404"/>
      <c r="P278" s="406"/>
      <c r="Q278" s="407"/>
      <c r="R278" s="407"/>
      <c r="S278" s="407"/>
      <c r="T278" s="408"/>
      <c r="U278" s="400"/>
      <c r="V278" s="401"/>
      <c r="W278" s="412"/>
      <c r="X278" s="413"/>
      <c r="Y278" s="414"/>
      <c r="Z278" s="165"/>
      <c r="AC278" s="345" t="b">
        <f t="shared" si="1"/>
        <v>0</v>
      </c>
    </row>
    <row r="279" spans="1:29" ht="20.100000000000001" customHeight="1" x14ac:dyDescent="0.15">
      <c r="B279" s="165"/>
      <c r="E279" s="339"/>
      <c r="F279" s="340"/>
      <c r="G279" s="341"/>
      <c r="H279" s="392"/>
      <c r="I279" s="393"/>
      <c r="J279" s="342" t="s">
        <v>124</v>
      </c>
      <c r="K279" s="343" t="s">
        <v>160</v>
      </c>
      <c r="L279" s="344"/>
      <c r="M279" s="344"/>
      <c r="N279" s="344"/>
      <c r="O279" s="404"/>
      <c r="P279" s="406"/>
      <c r="Q279" s="407"/>
      <c r="R279" s="407"/>
      <c r="S279" s="407"/>
      <c r="T279" s="408"/>
      <c r="U279" s="400"/>
      <c r="V279" s="401"/>
      <c r="W279" s="412"/>
      <c r="X279" s="413"/>
      <c r="Y279" s="414"/>
      <c r="Z279" s="165"/>
      <c r="AC279" s="345" t="b">
        <f t="shared" si="1"/>
        <v>0</v>
      </c>
    </row>
    <row r="280" spans="1:29" ht="20.100000000000001" customHeight="1" x14ac:dyDescent="0.15">
      <c r="B280" s="165"/>
      <c r="E280" s="339"/>
      <c r="F280" s="340"/>
      <c r="G280" s="341"/>
      <c r="H280" s="392"/>
      <c r="I280" s="393"/>
      <c r="J280" s="342" t="s">
        <v>126</v>
      </c>
      <c r="K280" s="343" t="s">
        <v>161</v>
      </c>
      <c r="L280" s="344"/>
      <c r="M280" s="344"/>
      <c r="N280" s="344"/>
      <c r="O280" s="404"/>
      <c r="P280" s="406"/>
      <c r="Q280" s="407"/>
      <c r="R280" s="407"/>
      <c r="S280" s="407"/>
      <c r="T280" s="408"/>
      <c r="U280" s="400"/>
      <c r="V280" s="401"/>
      <c r="W280" s="412"/>
      <c r="X280" s="413"/>
      <c r="Y280" s="414"/>
      <c r="Z280" s="165"/>
      <c r="AC280" s="345" t="b">
        <f t="shared" si="1"/>
        <v>0</v>
      </c>
    </row>
    <row r="281" spans="1:29" ht="20.100000000000001" customHeight="1" x14ac:dyDescent="0.15">
      <c r="B281" s="165"/>
      <c r="E281" s="339"/>
      <c r="F281" s="340"/>
      <c r="G281" s="341"/>
      <c r="H281" s="392"/>
      <c r="I281" s="393"/>
      <c r="J281" s="342" t="s">
        <v>128</v>
      </c>
      <c r="K281" s="343" t="s">
        <v>162</v>
      </c>
      <c r="L281" s="344"/>
      <c r="M281" s="344"/>
      <c r="N281" s="344"/>
      <c r="O281" s="404"/>
      <c r="P281" s="406"/>
      <c r="Q281" s="407"/>
      <c r="R281" s="407"/>
      <c r="S281" s="407"/>
      <c r="T281" s="408"/>
      <c r="U281" s="400"/>
      <c r="V281" s="401"/>
      <c r="W281" s="412"/>
      <c r="X281" s="413"/>
      <c r="Y281" s="414"/>
      <c r="Z281" s="165"/>
      <c r="AC281" s="345" t="b">
        <f t="shared" si="1"/>
        <v>0</v>
      </c>
    </row>
    <row r="282" spans="1:29" ht="20.100000000000001" customHeight="1" x14ac:dyDescent="0.15">
      <c r="B282" s="165"/>
      <c r="E282" s="339"/>
      <c r="F282" s="340"/>
      <c r="G282" s="341"/>
      <c r="H282" s="392"/>
      <c r="I282" s="393"/>
      <c r="J282" s="342" t="s">
        <v>130</v>
      </c>
      <c r="K282" s="343" t="s">
        <v>163</v>
      </c>
      <c r="L282" s="344"/>
      <c r="M282" s="344"/>
      <c r="N282" s="344"/>
      <c r="O282" s="404"/>
      <c r="P282" s="406"/>
      <c r="Q282" s="407"/>
      <c r="R282" s="407"/>
      <c r="S282" s="407"/>
      <c r="T282" s="408"/>
      <c r="U282" s="400"/>
      <c r="V282" s="401"/>
      <c r="W282" s="412"/>
      <c r="X282" s="413"/>
      <c r="Y282" s="414"/>
      <c r="Z282" s="165"/>
      <c r="AC282" s="345" t="b">
        <f t="shared" si="1"/>
        <v>0</v>
      </c>
    </row>
    <row r="283" spans="1:29" ht="20.100000000000001" customHeight="1" x14ac:dyDescent="0.15">
      <c r="B283" s="165"/>
      <c r="E283" s="339"/>
      <c r="F283" s="340"/>
      <c r="G283" s="341"/>
      <c r="H283" s="392"/>
      <c r="I283" s="393"/>
      <c r="J283" s="342" t="s">
        <v>132</v>
      </c>
      <c r="K283" s="343" t="s">
        <v>164</v>
      </c>
      <c r="L283" s="344"/>
      <c r="M283" s="344"/>
      <c r="N283" s="344"/>
      <c r="O283" s="404"/>
      <c r="P283" s="406"/>
      <c r="Q283" s="407"/>
      <c r="R283" s="407"/>
      <c r="S283" s="407"/>
      <c r="T283" s="408"/>
      <c r="U283" s="400"/>
      <c r="V283" s="401"/>
      <c r="W283" s="412"/>
      <c r="X283" s="413"/>
      <c r="Y283" s="414"/>
      <c r="Z283" s="165"/>
      <c r="AC283" s="345" t="b">
        <f t="shared" si="1"/>
        <v>0</v>
      </c>
    </row>
    <row r="284" spans="1:29" ht="20.100000000000001" customHeight="1" x14ac:dyDescent="0.15">
      <c r="B284" s="165"/>
      <c r="E284" s="339"/>
      <c r="F284" s="340"/>
      <c r="G284" s="341"/>
      <c r="H284" s="392"/>
      <c r="I284" s="393"/>
      <c r="J284" s="342" t="s">
        <v>134</v>
      </c>
      <c r="K284" s="343" t="s">
        <v>476</v>
      </c>
      <c r="L284" s="344"/>
      <c r="M284" s="344"/>
      <c r="N284" s="344"/>
      <c r="O284" s="404"/>
      <c r="P284" s="406"/>
      <c r="Q284" s="407"/>
      <c r="R284" s="407"/>
      <c r="S284" s="407"/>
      <c r="T284" s="408"/>
      <c r="U284" s="400"/>
      <c r="V284" s="401"/>
      <c r="W284" s="412"/>
      <c r="X284" s="413"/>
      <c r="Y284" s="414"/>
      <c r="Z284" s="165"/>
      <c r="AC284" s="345" t="b">
        <f t="shared" si="1"/>
        <v>0</v>
      </c>
    </row>
    <row r="285" spans="1:29" ht="20.100000000000001" customHeight="1" x14ac:dyDescent="0.15">
      <c r="B285" s="165"/>
      <c r="E285" s="339"/>
      <c r="F285" s="340"/>
      <c r="G285" s="341"/>
      <c r="H285" s="392"/>
      <c r="I285" s="393"/>
      <c r="J285" s="342" t="s">
        <v>136</v>
      </c>
      <c r="K285" s="343" t="s">
        <v>165</v>
      </c>
      <c r="L285" s="344"/>
      <c r="M285" s="344"/>
      <c r="N285" s="344"/>
      <c r="O285" s="404"/>
      <c r="P285" s="406"/>
      <c r="Q285" s="407"/>
      <c r="R285" s="407"/>
      <c r="S285" s="407"/>
      <c r="T285" s="408"/>
      <c r="U285" s="400"/>
      <c r="V285" s="401"/>
      <c r="W285" s="412"/>
      <c r="X285" s="413"/>
      <c r="Y285" s="414"/>
      <c r="Z285" s="165"/>
      <c r="AC285" s="345" t="b">
        <f t="shared" si="1"/>
        <v>0</v>
      </c>
    </row>
    <row r="286" spans="1:29" ht="30" customHeight="1" x14ac:dyDescent="0.15">
      <c r="A286" s="338">
        <f>IFERROR(IF(AND($O286="○", TRIM($P276)=""),1001,0),3)</f>
        <v>0</v>
      </c>
      <c r="B286" s="165"/>
      <c r="E286" s="339"/>
      <c r="F286" s="346"/>
      <c r="G286" s="347"/>
      <c r="H286" s="394"/>
      <c r="I286" s="395"/>
      <c r="J286" s="348" t="s">
        <v>138</v>
      </c>
      <c r="K286" s="349" t="s">
        <v>496</v>
      </c>
      <c r="L286" s="350"/>
      <c r="M286" s="350"/>
      <c r="N286" s="350"/>
      <c r="O286" s="405"/>
      <c r="P286" s="409"/>
      <c r="Q286" s="410"/>
      <c r="R286" s="410"/>
      <c r="S286" s="410"/>
      <c r="T286" s="411"/>
      <c r="U286" s="402"/>
      <c r="V286" s="403"/>
      <c r="W286" s="415"/>
      <c r="X286" s="416"/>
      <c r="Y286" s="417"/>
      <c r="Z286" s="165"/>
      <c r="AC286" s="345" t="b">
        <f t="shared" si="1"/>
        <v>0</v>
      </c>
    </row>
    <row r="287" spans="1:29" ht="20.100000000000001" customHeight="1" x14ac:dyDescent="0.15">
      <c r="A287" s="108">
        <f>IFERROR(IF(AND($H287="○", OR($AC287, TRIM($U287)="",$W287="")),1001,0),3)</f>
        <v>0</v>
      </c>
      <c r="B287" s="165"/>
      <c r="E287" s="339"/>
      <c r="F287" s="331" t="s">
        <v>449</v>
      </c>
      <c r="G287" s="332"/>
      <c r="H287" s="390"/>
      <c r="I287" s="391"/>
      <c r="J287" s="333" t="s">
        <v>119</v>
      </c>
      <c r="K287" s="334" t="s">
        <v>166</v>
      </c>
      <c r="L287" s="335"/>
      <c r="M287" s="335"/>
      <c r="N287" s="335"/>
      <c r="O287" s="397"/>
      <c r="P287" s="81"/>
      <c r="Q287" s="82"/>
      <c r="R287" s="82"/>
      <c r="S287" s="82"/>
      <c r="T287" s="83"/>
      <c r="U287" s="398"/>
      <c r="V287" s="399"/>
      <c r="W287" s="14"/>
      <c r="X287" s="15"/>
      <c r="Y287" s="16"/>
      <c r="Z287" s="165"/>
      <c r="AC287" s="337" t="b">
        <f>OR(AND($H287="○",COUNTIF($O287:$O298,"○")=0), AND($H287&lt;&gt;"○",COUNTIF($O287:$O298,"○")&lt;&gt;0))</f>
        <v>0</v>
      </c>
    </row>
    <row r="288" spans="1:29" ht="20.100000000000001" customHeight="1" x14ac:dyDescent="0.15">
      <c r="A288" s="338">
        <f>IFERROR(IF(AND($H287&lt;&gt;"○", $AC287),1001,0),3)</f>
        <v>0</v>
      </c>
      <c r="B288" s="396"/>
      <c r="E288" s="339"/>
      <c r="F288" s="340"/>
      <c r="G288" s="341"/>
      <c r="H288" s="392"/>
      <c r="I288" s="393"/>
      <c r="J288" s="342" t="s">
        <v>121</v>
      </c>
      <c r="K288" s="343" t="s">
        <v>477</v>
      </c>
      <c r="L288" s="344"/>
      <c r="M288" s="344"/>
      <c r="N288" s="344"/>
      <c r="O288" s="404"/>
      <c r="P288" s="406"/>
      <c r="Q288" s="407"/>
      <c r="R288" s="407"/>
      <c r="S288" s="407"/>
      <c r="T288" s="408"/>
      <c r="U288" s="400"/>
      <c r="V288" s="401"/>
      <c r="W288" s="412"/>
      <c r="X288" s="413"/>
      <c r="Y288" s="414"/>
      <c r="Z288" s="165"/>
      <c r="AC288" s="345" t="b">
        <f t="shared" si="1"/>
        <v>0</v>
      </c>
    </row>
    <row r="289" spans="1:29" ht="20.100000000000001" customHeight="1" x14ac:dyDescent="0.15">
      <c r="B289" s="165"/>
      <c r="E289" s="339"/>
      <c r="F289" s="340"/>
      <c r="G289" s="341"/>
      <c r="H289" s="392"/>
      <c r="I289" s="393"/>
      <c r="J289" s="342" t="s">
        <v>123</v>
      </c>
      <c r="K289" s="343" t="s">
        <v>167</v>
      </c>
      <c r="L289" s="344"/>
      <c r="M289" s="344"/>
      <c r="N289" s="344"/>
      <c r="O289" s="404"/>
      <c r="P289" s="406"/>
      <c r="Q289" s="407"/>
      <c r="R289" s="407"/>
      <c r="S289" s="407"/>
      <c r="T289" s="408"/>
      <c r="U289" s="400"/>
      <c r="V289" s="401"/>
      <c r="W289" s="412"/>
      <c r="X289" s="413"/>
      <c r="Y289" s="414"/>
      <c r="Z289" s="165"/>
      <c r="AC289" s="345" t="b">
        <f t="shared" si="1"/>
        <v>0</v>
      </c>
    </row>
    <row r="290" spans="1:29" ht="20.100000000000001" customHeight="1" x14ac:dyDescent="0.15">
      <c r="B290" s="165"/>
      <c r="E290" s="339"/>
      <c r="F290" s="340"/>
      <c r="G290" s="341"/>
      <c r="H290" s="392"/>
      <c r="I290" s="393"/>
      <c r="J290" s="342" t="s">
        <v>124</v>
      </c>
      <c r="K290" s="343" t="s">
        <v>168</v>
      </c>
      <c r="L290" s="344"/>
      <c r="M290" s="344"/>
      <c r="N290" s="344"/>
      <c r="O290" s="404"/>
      <c r="P290" s="406"/>
      <c r="Q290" s="407"/>
      <c r="R290" s="407"/>
      <c r="S290" s="407"/>
      <c r="T290" s="408"/>
      <c r="U290" s="400"/>
      <c r="V290" s="401"/>
      <c r="W290" s="412"/>
      <c r="X290" s="413"/>
      <c r="Y290" s="414"/>
      <c r="Z290" s="165"/>
      <c r="AC290" s="345" t="b">
        <f t="shared" si="1"/>
        <v>0</v>
      </c>
    </row>
    <row r="291" spans="1:29" ht="20.100000000000001" customHeight="1" x14ac:dyDescent="0.15">
      <c r="B291" s="165"/>
      <c r="E291" s="339"/>
      <c r="F291" s="340"/>
      <c r="G291" s="341"/>
      <c r="H291" s="392"/>
      <c r="I291" s="393"/>
      <c r="J291" s="342" t="s">
        <v>126</v>
      </c>
      <c r="K291" s="343" t="s">
        <v>169</v>
      </c>
      <c r="L291" s="344"/>
      <c r="M291" s="344"/>
      <c r="N291" s="344"/>
      <c r="O291" s="404"/>
      <c r="P291" s="406"/>
      <c r="Q291" s="407"/>
      <c r="R291" s="407"/>
      <c r="S291" s="407"/>
      <c r="T291" s="408"/>
      <c r="U291" s="400"/>
      <c r="V291" s="401"/>
      <c r="W291" s="412"/>
      <c r="X291" s="413"/>
      <c r="Y291" s="414"/>
      <c r="Z291" s="165"/>
      <c r="AC291" s="345" t="b">
        <f t="shared" si="1"/>
        <v>0</v>
      </c>
    </row>
    <row r="292" spans="1:29" ht="20.100000000000001" customHeight="1" x14ac:dyDescent="0.15">
      <c r="B292" s="165"/>
      <c r="E292" s="339"/>
      <c r="F292" s="340"/>
      <c r="G292" s="341"/>
      <c r="H292" s="392"/>
      <c r="I292" s="393"/>
      <c r="J292" s="342" t="s">
        <v>128</v>
      </c>
      <c r="K292" s="343" t="s">
        <v>170</v>
      </c>
      <c r="L292" s="344"/>
      <c r="M292" s="344"/>
      <c r="N292" s="344"/>
      <c r="O292" s="404"/>
      <c r="P292" s="406"/>
      <c r="Q292" s="407"/>
      <c r="R292" s="407"/>
      <c r="S292" s="407"/>
      <c r="T292" s="408"/>
      <c r="U292" s="400"/>
      <c r="V292" s="401"/>
      <c r="W292" s="412"/>
      <c r="X292" s="413"/>
      <c r="Y292" s="414"/>
      <c r="Z292" s="165"/>
      <c r="AC292" s="345" t="b">
        <f t="shared" si="1"/>
        <v>0</v>
      </c>
    </row>
    <row r="293" spans="1:29" ht="20.100000000000001" customHeight="1" x14ac:dyDescent="0.15">
      <c r="B293" s="165"/>
      <c r="E293" s="339"/>
      <c r="F293" s="340"/>
      <c r="G293" s="341"/>
      <c r="H293" s="392"/>
      <c r="I293" s="393"/>
      <c r="J293" s="342" t="s">
        <v>130</v>
      </c>
      <c r="K293" s="343" t="s">
        <v>171</v>
      </c>
      <c r="L293" s="344"/>
      <c r="M293" s="344"/>
      <c r="N293" s="344"/>
      <c r="O293" s="404"/>
      <c r="P293" s="406"/>
      <c r="Q293" s="407"/>
      <c r="R293" s="407"/>
      <c r="S293" s="407"/>
      <c r="T293" s="408"/>
      <c r="U293" s="400"/>
      <c r="V293" s="401"/>
      <c r="W293" s="412"/>
      <c r="X293" s="413"/>
      <c r="Y293" s="414"/>
      <c r="Z293" s="165"/>
      <c r="AC293" s="345" t="b">
        <f t="shared" si="1"/>
        <v>0</v>
      </c>
    </row>
    <row r="294" spans="1:29" ht="20.100000000000001" customHeight="1" x14ac:dyDescent="0.15">
      <c r="B294" s="165"/>
      <c r="E294" s="339"/>
      <c r="F294" s="340"/>
      <c r="G294" s="341"/>
      <c r="H294" s="392"/>
      <c r="I294" s="393"/>
      <c r="J294" s="342" t="s">
        <v>132</v>
      </c>
      <c r="K294" s="343" t="s">
        <v>172</v>
      </c>
      <c r="L294" s="344"/>
      <c r="M294" s="344"/>
      <c r="N294" s="344"/>
      <c r="O294" s="404"/>
      <c r="P294" s="406"/>
      <c r="Q294" s="407"/>
      <c r="R294" s="407"/>
      <c r="S294" s="407"/>
      <c r="T294" s="408"/>
      <c r="U294" s="400"/>
      <c r="V294" s="401"/>
      <c r="W294" s="412"/>
      <c r="X294" s="413"/>
      <c r="Y294" s="414"/>
      <c r="Z294" s="165"/>
      <c r="AC294" s="345" t="b">
        <f t="shared" si="1"/>
        <v>0</v>
      </c>
    </row>
    <row r="295" spans="1:29" ht="20.100000000000001" customHeight="1" x14ac:dyDescent="0.15">
      <c r="B295" s="165"/>
      <c r="E295" s="339"/>
      <c r="F295" s="340"/>
      <c r="G295" s="341"/>
      <c r="H295" s="392"/>
      <c r="I295" s="393"/>
      <c r="J295" s="352" t="s">
        <v>134</v>
      </c>
      <c r="K295" s="343" t="s">
        <v>173</v>
      </c>
      <c r="L295" s="344"/>
      <c r="M295" s="344"/>
      <c r="N295" s="344"/>
      <c r="O295" s="404"/>
      <c r="P295" s="406"/>
      <c r="Q295" s="407"/>
      <c r="R295" s="407"/>
      <c r="S295" s="407"/>
      <c r="T295" s="408"/>
      <c r="U295" s="400"/>
      <c r="V295" s="401"/>
      <c r="W295" s="412"/>
      <c r="X295" s="413"/>
      <c r="Y295" s="414"/>
      <c r="Z295" s="165"/>
      <c r="AC295" s="345" t="b">
        <f t="shared" si="1"/>
        <v>0</v>
      </c>
    </row>
    <row r="296" spans="1:29" ht="20.100000000000001" customHeight="1" x14ac:dyDescent="0.15">
      <c r="B296" s="165"/>
      <c r="E296" s="339"/>
      <c r="F296" s="340"/>
      <c r="G296" s="341"/>
      <c r="H296" s="392"/>
      <c r="I296" s="393"/>
      <c r="J296" s="342" t="s">
        <v>136</v>
      </c>
      <c r="K296" s="343" t="s">
        <v>174</v>
      </c>
      <c r="L296" s="344"/>
      <c r="M296" s="344"/>
      <c r="N296" s="344"/>
      <c r="O296" s="404"/>
      <c r="P296" s="406"/>
      <c r="Q296" s="407"/>
      <c r="R296" s="407"/>
      <c r="S296" s="407"/>
      <c r="T296" s="408"/>
      <c r="U296" s="400"/>
      <c r="V296" s="401"/>
      <c r="W296" s="412"/>
      <c r="X296" s="413"/>
      <c r="Y296" s="414"/>
      <c r="Z296" s="165"/>
      <c r="AC296" s="345" t="b">
        <f t="shared" si="1"/>
        <v>0</v>
      </c>
    </row>
    <row r="297" spans="1:29" ht="20.100000000000001" customHeight="1" x14ac:dyDescent="0.15">
      <c r="B297" s="165"/>
      <c r="E297" s="339"/>
      <c r="F297" s="340"/>
      <c r="G297" s="341"/>
      <c r="H297" s="392"/>
      <c r="I297" s="393"/>
      <c r="J297" s="342" t="s">
        <v>138</v>
      </c>
      <c r="K297" s="343" t="s">
        <v>175</v>
      </c>
      <c r="L297" s="344"/>
      <c r="M297" s="344"/>
      <c r="N297" s="344"/>
      <c r="O297" s="404"/>
      <c r="P297" s="406"/>
      <c r="Q297" s="407"/>
      <c r="R297" s="407"/>
      <c r="S297" s="407"/>
      <c r="T297" s="408"/>
      <c r="U297" s="400"/>
      <c r="V297" s="401"/>
      <c r="W297" s="412"/>
      <c r="X297" s="413"/>
      <c r="Y297" s="414"/>
      <c r="Z297" s="165"/>
      <c r="AC297" s="345" t="b">
        <f t="shared" si="1"/>
        <v>0</v>
      </c>
    </row>
    <row r="298" spans="1:29" ht="20.100000000000001" customHeight="1" x14ac:dyDescent="0.15">
      <c r="A298" s="338">
        <f>IFERROR(IF(AND($O298="○", TRIM($P287)=""),1001,0),3)</f>
        <v>0</v>
      </c>
      <c r="B298" s="165"/>
      <c r="E298" s="339"/>
      <c r="F298" s="346"/>
      <c r="G298" s="347"/>
      <c r="H298" s="394"/>
      <c r="I298" s="395"/>
      <c r="J298" s="348" t="s">
        <v>140</v>
      </c>
      <c r="K298" s="349" t="s">
        <v>497</v>
      </c>
      <c r="L298" s="350"/>
      <c r="M298" s="350"/>
      <c r="N298" s="350"/>
      <c r="O298" s="405"/>
      <c r="P298" s="409"/>
      <c r="Q298" s="410"/>
      <c r="R298" s="410"/>
      <c r="S298" s="410"/>
      <c r="T298" s="411"/>
      <c r="U298" s="402"/>
      <c r="V298" s="403"/>
      <c r="W298" s="415"/>
      <c r="X298" s="416"/>
      <c r="Y298" s="417"/>
      <c r="Z298" s="165"/>
      <c r="AC298" s="345" t="b">
        <f t="shared" si="1"/>
        <v>0</v>
      </c>
    </row>
    <row r="299" spans="1:29" ht="20.100000000000001" customHeight="1" x14ac:dyDescent="0.15">
      <c r="A299" s="108">
        <f>IFERROR(IF(AND($H299="○", OR($AC299, TRIM($U299)="",$W299="")),1001,0),3)</f>
        <v>0</v>
      </c>
      <c r="B299" s="165"/>
      <c r="E299" s="339"/>
      <c r="F299" s="331" t="s">
        <v>472</v>
      </c>
      <c r="G299" s="332"/>
      <c r="H299" s="390"/>
      <c r="I299" s="391"/>
      <c r="J299" s="333" t="s">
        <v>119</v>
      </c>
      <c r="K299" s="334" t="s">
        <v>176</v>
      </c>
      <c r="L299" s="335"/>
      <c r="M299" s="335"/>
      <c r="N299" s="335"/>
      <c r="O299" s="397"/>
      <c r="P299" s="81"/>
      <c r="Q299" s="82"/>
      <c r="R299" s="82"/>
      <c r="S299" s="82"/>
      <c r="T299" s="83"/>
      <c r="U299" s="398"/>
      <c r="V299" s="399"/>
      <c r="W299" s="14"/>
      <c r="X299" s="15"/>
      <c r="Y299" s="16"/>
      <c r="Z299" s="165"/>
      <c r="AC299" s="337" t="b">
        <f>OR(AND($H299="○",COUNTIF($O299:$O307,"○")=0), AND($H299&lt;&gt;"○",COUNTIF($O299:$O307,"○")&lt;&gt;0))</f>
        <v>0</v>
      </c>
    </row>
    <row r="300" spans="1:29" ht="20.100000000000001" customHeight="1" x14ac:dyDescent="0.15">
      <c r="A300" s="338">
        <f>IFERROR(IF(AND($H299&lt;&gt;"○", $AC299),1001,0),3)</f>
        <v>0</v>
      </c>
      <c r="B300" s="396"/>
      <c r="E300" s="339"/>
      <c r="F300" s="340"/>
      <c r="G300" s="341"/>
      <c r="H300" s="392"/>
      <c r="I300" s="393"/>
      <c r="J300" s="342" t="s">
        <v>121</v>
      </c>
      <c r="K300" s="343" t="s">
        <v>177</v>
      </c>
      <c r="L300" s="344"/>
      <c r="M300" s="344"/>
      <c r="N300" s="344"/>
      <c r="O300" s="404"/>
      <c r="P300" s="406"/>
      <c r="Q300" s="407"/>
      <c r="R300" s="407"/>
      <c r="S300" s="407"/>
      <c r="T300" s="408"/>
      <c r="U300" s="400"/>
      <c r="V300" s="401"/>
      <c r="W300" s="412"/>
      <c r="X300" s="413"/>
      <c r="Y300" s="414"/>
      <c r="Z300" s="165"/>
      <c r="AC300" s="345" t="b">
        <f t="shared" si="1"/>
        <v>0</v>
      </c>
    </row>
    <row r="301" spans="1:29" ht="20.100000000000001" customHeight="1" x14ac:dyDescent="0.15">
      <c r="B301" s="165"/>
      <c r="E301" s="339"/>
      <c r="F301" s="340"/>
      <c r="G301" s="341"/>
      <c r="H301" s="392"/>
      <c r="I301" s="393"/>
      <c r="J301" s="342" t="s">
        <v>123</v>
      </c>
      <c r="K301" s="343" t="s">
        <v>178</v>
      </c>
      <c r="L301" s="344"/>
      <c r="M301" s="344"/>
      <c r="N301" s="344"/>
      <c r="O301" s="404"/>
      <c r="P301" s="406"/>
      <c r="Q301" s="407"/>
      <c r="R301" s="407"/>
      <c r="S301" s="407"/>
      <c r="T301" s="408"/>
      <c r="U301" s="400"/>
      <c r="V301" s="401"/>
      <c r="W301" s="412"/>
      <c r="X301" s="413"/>
      <c r="Y301" s="414"/>
      <c r="Z301" s="165"/>
      <c r="AC301" s="345" t="b">
        <f t="shared" si="1"/>
        <v>0</v>
      </c>
    </row>
    <row r="302" spans="1:29" ht="20.100000000000001" customHeight="1" x14ac:dyDescent="0.15">
      <c r="B302" s="165"/>
      <c r="E302" s="339"/>
      <c r="F302" s="340"/>
      <c r="G302" s="341"/>
      <c r="H302" s="392"/>
      <c r="I302" s="393"/>
      <c r="J302" s="342" t="s">
        <v>124</v>
      </c>
      <c r="K302" s="343" t="s">
        <v>179</v>
      </c>
      <c r="L302" s="344"/>
      <c r="M302" s="344"/>
      <c r="N302" s="344"/>
      <c r="O302" s="404"/>
      <c r="P302" s="406"/>
      <c r="Q302" s="407"/>
      <c r="R302" s="407"/>
      <c r="S302" s="407"/>
      <c r="T302" s="408"/>
      <c r="U302" s="400"/>
      <c r="V302" s="401"/>
      <c r="W302" s="412"/>
      <c r="X302" s="413"/>
      <c r="Y302" s="414"/>
      <c r="Z302" s="165"/>
      <c r="AC302" s="345" t="b">
        <f t="shared" si="1"/>
        <v>0</v>
      </c>
    </row>
    <row r="303" spans="1:29" ht="20.100000000000001" customHeight="1" x14ac:dyDescent="0.15">
      <c r="B303" s="165"/>
      <c r="E303" s="339"/>
      <c r="F303" s="340"/>
      <c r="G303" s="341"/>
      <c r="H303" s="392"/>
      <c r="I303" s="393"/>
      <c r="J303" s="342" t="s">
        <v>126</v>
      </c>
      <c r="K303" s="343" t="s">
        <v>180</v>
      </c>
      <c r="L303" s="344"/>
      <c r="M303" s="344"/>
      <c r="N303" s="344"/>
      <c r="O303" s="404"/>
      <c r="P303" s="406"/>
      <c r="Q303" s="407"/>
      <c r="R303" s="407"/>
      <c r="S303" s="407"/>
      <c r="T303" s="408"/>
      <c r="U303" s="400"/>
      <c r="V303" s="401"/>
      <c r="W303" s="412"/>
      <c r="X303" s="413"/>
      <c r="Y303" s="414"/>
      <c r="Z303" s="165"/>
      <c r="AC303" s="345" t="b">
        <f t="shared" si="1"/>
        <v>0</v>
      </c>
    </row>
    <row r="304" spans="1:29" ht="20.100000000000001" customHeight="1" x14ac:dyDescent="0.15">
      <c r="B304" s="165"/>
      <c r="E304" s="339"/>
      <c r="F304" s="340"/>
      <c r="G304" s="341"/>
      <c r="H304" s="392"/>
      <c r="I304" s="393"/>
      <c r="J304" s="342" t="s">
        <v>128</v>
      </c>
      <c r="K304" s="343" t="s">
        <v>181</v>
      </c>
      <c r="L304" s="344"/>
      <c r="M304" s="344"/>
      <c r="N304" s="344"/>
      <c r="O304" s="404"/>
      <c r="P304" s="406"/>
      <c r="Q304" s="407"/>
      <c r="R304" s="407"/>
      <c r="S304" s="407"/>
      <c r="T304" s="408"/>
      <c r="U304" s="400"/>
      <c r="V304" s="401"/>
      <c r="W304" s="412"/>
      <c r="X304" s="413"/>
      <c r="Y304" s="414"/>
      <c r="Z304" s="165"/>
      <c r="AC304" s="345" t="b">
        <f t="shared" si="1"/>
        <v>0</v>
      </c>
    </row>
    <row r="305" spans="1:29" ht="20.100000000000001" customHeight="1" x14ac:dyDescent="0.15">
      <c r="B305" s="165"/>
      <c r="E305" s="339"/>
      <c r="F305" s="340"/>
      <c r="G305" s="341"/>
      <c r="H305" s="392"/>
      <c r="I305" s="393"/>
      <c r="J305" s="342" t="s">
        <v>130</v>
      </c>
      <c r="K305" s="343" t="s">
        <v>182</v>
      </c>
      <c r="L305" s="344"/>
      <c r="M305" s="344"/>
      <c r="N305" s="344"/>
      <c r="O305" s="404"/>
      <c r="P305" s="406"/>
      <c r="Q305" s="407"/>
      <c r="R305" s="407"/>
      <c r="S305" s="407"/>
      <c r="T305" s="408"/>
      <c r="U305" s="400"/>
      <c r="V305" s="401"/>
      <c r="W305" s="412"/>
      <c r="X305" s="413"/>
      <c r="Y305" s="414"/>
      <c r="Z305" s="165"/>
      <c r="AC305" s="345" t="b">
        <f t="shared" si="1"/>
        <v>0</v>
      </c>
    </row>
    <row r="306" spans="1:29" ht="20.100000000000001" customHeight="1" x14ac:dyDescent="0.15">
      <c r="B306" s="165"/>
      <c r="E306" s="339"/>
      <c r="F306" s="340"/>
      <c r="G306" s="341"/>
      <c r="H306" s="392"/>
      <c r="I306" s="393"/>
      <c r="J306" s="352" t="s">
        <v>132</v>
      </c>
      <c r="K306" s="343" t="s">
        <v>183</v>
      </c>
      <c r="L306" s="344"/>
      <c r="M306" s="344"/>
      <c r="N306" s="344"/>
      <c r="O306" s="404"/>
      <c r="P306" s="406"/>
      <c r="Q306" s="407"/>
      <c r="R306" s="407"/>
      <c r="S306" s="407"/>
      <c r="T306" s="408"/>
      <c r="U306" s="400"/>
      <c r="V306" s="401"/>
      <c r="W306" s="412"/>
      <c r="X306" s="413"/>
      <c r="Y306" s="414"/>
      <c r="Z306" s="165"/>
      <c r="AC306" s="345" t="b">
        <f t="shared" si="1"/>
        <v>0</v>
      </c>
    </row>
    <row r="307" spans="1:29" ht="20.100000000000001" customHeight="1" x14ac:dyDescent="0.15">
      <c r="A307" s="338">
        <f>IFERROR(IF(AND($O307="○", TRIM($P299)=""),1001,0),3)</f>
        <v>0</v>
      </c>
      <c r="B307" s="165"/>
      <c r="E307" s="339"/>
      <c r="F307" s="346"/>
      <c r="G307" s="347"/>
      <c r="H307" s="394"/>
      <c r="I307" s="395"/>
      <c r="J307" s="348" t="s">
        <v>134</v>
      </c>
      <c r="K307" s="349" t="s">
        <v>498</v>
      </c>
      <c r="L307" s="350"/>
      <c r="M307" s="350"/>
      <c r="N307" s="350"/>
      <c r="O307" s="405"/>
      <c r="P307" s="409"/>
      <c r="Q307" s="410"/>
      <c r="R307" s="410"/>
      <c r="S307" s="410"/>
      <c r="T307" s="411"/>
      <c r="U307" s="402"/>
      <c r="V307" s="403"/>
      <c r="W307" s="415"/>
      <c r="X307" s="416"/>
      <c r="Y307" s="417"/>
      <c r="Z307" s="165"/>
      <c r="AC307" s="345" t="b">
        <f t="shared" si="1"/>
        <v>0</v>
      </c>
    </row>
    <row r="308" spans="1:29" ht="20.100000000000001" customHeight="1" x14ac:dyDescent="0.15">
      <c r="A308" s="108">
        <f>IFERROR(IF(AND($H308="○", OR($AC308, TRIM($U308)="",$W308="")),1001,0),3)</f>
        <v>0</v>
      </c>
      <c r="B308" s="165"/>
      <c r="E308" s="339"/>
      <c r="F308" s="331" t="s">
        <v>450</v>
      </c>
      <c r="G308" s="332"/>
      <c r="H308" s="390"/>
      <c r="I308" s="391"/>
      <c r="J308" s="333" t="s">
        <v>119</v>
      </c>
      <c r="K308" s="334" t="s">
        <v>184</v>
      </c>
      <c r="L308" s="335"/>
      <c r="M308" s="335"/>
      <c r="N308" s="335"/>
      <c r="O308" s="397"/>
      <c r="P308" s="81"/>
      <c r="Q308" s="82"/>
      <c r="R308" s="82"/>
      <c r="S308" s="82"/>
      <c r="T308" s="83"/>
      <c r="U308" s="398"/>
      <c r="V308" s="399"/>
      <c r="W308" s="14"/>
      <c r="X308" s="15"/>
      <c r="Y308" s="16"/>
      <c r="Z308" s="165"/>
      <c r="AC308" s="337" t="b">
        <f>OR(AND($H308="○",COUNTIF($O308:$O317,"○")=0), AND($H308&lt;&gt;"○",COUNTIF($O308:$O317,"○")&lt;&gt;0))</f>
        <v>0</v>
      </c>
    </row>
    <row r="309" spans="1:29" ht="20.100000000000001" customHeight="1" x14ac:dyDescent="0.15">
      <c r="A309" s="338">
        <f>IFERROR(IF(AND($H308&lt;&gt;"○", $AC308),1001,0),3)</f>
        <v>0</v>
      </c>
      <c r="B309" s="396"/>
      <c r="E309" s="339"/>
      <c r="F309" s="340"/>
      <c r="G309" s="341"/>
      <c r="H309" s="392"/>
      <c r="I309" s="393"/>
      <c r="J309" s="352" t="s">
        <v>121</v>
      </c>
      <c r="K309" s="343" t="s">
        <v>185</v>
      </c>
      <c r="L309" s="344"/>
      <c r="M309" s="344"/>
      <c r="N309" s="344"/>
      <c r="O309" s="404"/>
      <c r="P309" s="406"/>
      <c r="Q309" s="407"/>
      <c r="R309" s="407"/>
      <c r="S309" s="407"/>
      <c r="T309" s="408"/>
      <c r="U309" s="400"/>
      <c r="V309" s="401"/>
      <c r="W309" s="412"/>
      <c r="X309" s="413"/>
      <c r="Y309" s="414"/>
      <c r="Z309" s="165"/>
      <c r="AC309" s="345" t="b">
        <f t="shared" si="1"/>
        <v>0</v>
      </c>
    </row>
    <row r="310" spans="1:29" ht="20.100000000000001" customHeight="1" x14ac:dyDescent="0.15">
      <c r="B310" s="165"/>
      <c r="E310" s="339"/>
      <c r="F310" s="340"/>
      <c r="G310" s="341"/>
      <c r="H310" s="392"/>
      <c r="I310" s="393"/>
      <c r="J310" s="342" t="s">
        <v>123</v>
      </c>
      <c r="K310" s="343" t="s">
        <v>186</v>
      </c>
      <c r="L310" s="344"/>
      <c r="M310" s="344"/>
      <c r="N310" s="344"/>
      <c r="O310" s="404"/>
      <c r="P310" s="406"/>
      <c r="Q310" s="407"/>
      <c r="R310" s="407"/>
      <c r="S310" s="407"/>
      <c r="T310" s="408"/>
      <c r="U310" s="400"/>
      <c r="V310" s="401"/>
      <c r="W310" s="412"/>
      <c r="X310" s="413"/>
      <c r="Y310" s="414"/>
      <c r="Z310" s="165"/>
      <c r="AC310" s="345" t="b">
        <f t="shared" si="1"/>
        <v>0</v>
      </c>
    </row>
    <row r="311" spans="1:29" ht="20.100000000000001" customHeight="1" x14ac:dyDescent="0.15">
      <c r="B311" s="165"/>
      <c r="E311" s="339"/>
      <c r="F311" s="340"/>
      <c r="G311" s="341"/>
      <c r="H311" s="392"/>
      <c r="I311" s="393"/>
      <c r="J311" s="342" t="s">
        <v>124</v>
      </c>
      <c r="K311" s="343" t="s">
        <v>187</v>
      </c>
      <c r="L311" s="344"/>
      <c r="M311" s="344"/>
      <c r="N311" s="344"/>
      <c r="O311" s="404"/>
      <c r="P311" s="406"/>
      <c r="Q311" s="407"/>
      <c r="R311" s="407"/>
      <c r="S311" s="407"/>
      <c r="T311" s="408"/>
      <c r="U311" s="400"/>
      <c r="V311" s="401"/>
      <c r="W311" s="412"/>
      <c r="X311" s="413"/>
      <c r="Y311" s="414"/>
      <c r="Z311" s="165"/>
      <c r="AC311" s="345" t="b">
        <f t="shared" si="1"/>
        <v>0</v>
      </c>
    </row>
    <row r="312" spans="1:29" ht="20.100000000000001" customHeight="1" x14ac:dyDescent="0.15">
      <c r="B312" s="165"/>
      <c r="E312" s="339"/>
      <c r="F312" s="340"/>
      <c r="G312" s="341"/>
      <c r="H312" s="392"/>
      <c r="I312" s="393"/>
      <c r="J312" s="342" t="s">
        <v>126</v>
      </c>
      <c r="K312" s="343" t="s">
        <v>188</v>
      </c>
      <c r="L312" s="344"/>
      <c r="M312" s="344"/>
      <c r="N312" s="344"/>
      <c r="O312" s="404"/>
      <c r="P312" s="406"/>
      <c r="Q312" s="407"/>
      <c r="R312" s="407"/>
      <c r="S312" s="407"/>
      <c r="T312" s="408"/>
      <c r="U312" s="400"/>
      <c r="V312" s="401"/>
      <c r="W312" s="412"/>
      <c r="X312" s="413"/>
      <c r="Y312" s="414"/>
      <c r="Z312" s="165"/>
      <c r="AC312" s="345" t="b">
        <f t="shared" si="1"/>
        <v>0</v>
      </c>
    </row>
    <row r="313" spans="1:29" ht="20.100000000000001" customHeight="1" x14ac:dyDescent="0.15">
      <c r="B313" s="165"/>
      <c r="C313" s="133"/>
      <c r="E313" s="339"/>
      <c r="F313" s="340"/>
      <c r="G313" s="341"/>
      <c r="H313" s="392"/>
      <c r="I313" s="393"/>
      <c r="J313" s="352" t="s">
        <v>128</v>
      </c>
      <c r="K313" s="343" t="s">
        <v>189</v>
      </c>
      <c r="L313" s="344"/>
      <c r="M313" s="344"/>
      <c r="N313" s="344"/>
      <c r="O313" s="404"/>
      <c r="P313" s="406"/>
      <c r="Q313" s="407"/>
      <c r="R313" s="407"/>
      <c r="S313" s="407"/>
      <c r="T313" s="408"/>
      <c r="U313" s="400"/>
      <c r="V313" s="401"/>
      <c r="W313" s="412"/>
      <c r="X313" s="413"/>
      <c r="Y313" s="414"/>
      <c r="Z313" s="165"/>
      <c r="AC313" s="345" t="b">
        <f t="shared" si="1"/>
        <v>0</v>
      </c>
    </row>
    <row r="314" spans="1:29" ht="20.100000000000001" customHeight="1" x14ac:dyDescent="0.15">
      <c r="C314" s="133"/>
      <c r="D314" s="165"/>
      <c r="E314" s="339"/>
      <c r="F314" s="340"/>
      <c r="G314" s="341"/>
      <c r="H314" s="392"/>
      <c r="I314" s="393"/>
      <c r="J314" s="342" t="s">
        <v>130</v>
      </c>
      <c r="K314" s="343" t="s">
        <v>190</v>
      </c>
      <c r="L314" s="344"/>
      <c r="M314" s="344"/>
      <c r="N314" s="344"/>
      <c r="O314" s="404"/>
      <c r="P314" s="406"/>
      <c r="Q314" s="407"/>
      <c r="R314" s="407"/>
      <c r="S314" s="407"/>
      <c r="T314" s="408"/>
      <c r="U314" s="400"/>
      <c r="V314" s="401"/>
      <c r="W314" s="412"/>
      <c r="X314" s="413"/>
      <c r="Y314" s="414"/>
      <c r="Z314" s="165"/>
      <c r="AC314" s="345" t="b">
        <f t="shared" si="1"/>
        <v>0</v>
      </c>
    </row>
    <row r="315" spans="1:29" ht="20.100000000000001" customHeight="1" x14ac:dyDescent="0.15">
      <c r="C315" s="133"/>
      <c r="E315" s="339"/>
      <c r="F315" s="340"/>
      <c r="G315" s="341"/>
      <c r="H315" s="392"/>
      <c r="I315" s="393"/>
      <c r="J315" s="342" t="s">
        <v>132</v>
      </c>
      <c r="K315" s="343" t="s">
        <v>191</v>
      </c>
      <c r="L315" s="344"/>
      <c r="M315" s="344"/>
      <c r="N315" s="344"/>
      <c r="O315" s="404"/>
      <c r="P315" s="406"/>
      <c r="Q315" s="407"/>
      <c r="R315" s="407"/>
      <c r="S315" s="407"/>
      <c r="T315" s="408"/>
      <c r="U315" s="400"/>
      <c r="V315" s="401"/>
      <c r="W315" s="412"/>
      <c r="X315" s="413"/>
      <c r="Y315" s="414"/>
      <c r="Z315" s="165"/>
      <c r="AC315" s="345" t="b">
        <f t="shared" si="1"/>
        <v>0</v>
      </c>
    </row>
    <row r="316" spans="1:29" ht="20.100000000000001" customHeight="1" x14ac:dyDescent="0.15">
      <c r="C316" s="133"/>
      <c r="E316" s="339"/>
      <c r="F316" s="340"/>
      <c r="G316" s="341"/>
      <c r="H316" s="392"/>
      <c r="I316" s="393"/>
      <c r="J316" s="342" t="s">
        <v>134</v>
      </c>
      <c r="K316" s="343" t="s">
        <v>192</v>
      </c>
      <c r="L316" s="344"/>
      <c r="M316" s="344"/>
      <c r="N316" s="344"/>
      <c r="O316" s="404"/>
      <c r="P316" s="406"/>
      <c r="Q316" s="407"/>
      <c r="R316" s="407"/>
      <c r="S316" s="407"/>
      <c r="T316" s="408"/>
      <c r="U316" s="400"/>
      <c r="V316" s="401"/>
      <c r="W316" s="412"/>
      <c r="X316" s="413"/>
      <c r="Y316" s="414"/>
      <c r="Z316" s="165"/>
      <c r="AC316" s="345" t="b">
        <f t="shared" si="1"/>
        <v>0</v>
      </c>
    </row>
    <row r="317" spans="1:29" ht="20.100000000000001" customHeight="1" x14ac:dyDescent="0.15">
      <c r="A317" s="338">
        <f>IFERROR(IF(AND($O317="○", TRIM($P308)=""),1001,0),3)</f>
        <v>0</v>
      </c>
      <c r="C317" s="133"/>
      <c r="E317" s="339"/>
      <c r="F317" s="346"/>
      <c r="G317" s="347"/>
      <c r="H317" s="394"/>
      <c r="I317" s="395"/>
      <c r="J317" s="353" t="s">
        <v>136</v>
      </c>
      <c r="K317" s="349" t="s">
        <v>499</v>
      </c>
      <c r="L317" s="350"/>
      <c r="M317" s="350"/>
      <c r="N317" s="350"/>
      <c r="O317" s="405"/>
      <c r="P317" s="409"/>
      <c r="Q317" s="410"/>
      <c r="R317" s="410"/>
      <c r="S317" s="410"/>
      <c r="T317" s="411"/>
      <c r="U317" s="402"/>
      <c r="V317" s="403"/>
      <c r="W317" s="415"/>
      <c r="X317" s="416"/>
      <c r="Y317" s="417"/>
      <c r="Z317" s="165"/>
      <c r="AC317" s="345" t="b">
        <f t="shared" si="1"/>
        <v>0</v>
      </c>
    </row>
    <row r="318" spans="1:29" ht="20.100000000000001" customHeight="1" x14ac:dyDescent="0.15">
      <c r="A318" s="108">
        <f>IFERROR(IF(AND($H318="○", OR($AC318, TRIM($U318)="",$W318="")),1001,0),3)</f>
        <v>0</v>
      </c>
      <c r="C318" s="133"/>
      <c r="E318" s="339"/>
      <c r="F318" s="331" t="s">
        <v>451</v>
      </c>
      <c r="G318" s="332"/>
      <c r="H318" s="390"/>
      <c r="I318" s="391"/>
      <c r="J318" s="333" t="s">
        <v>119</v>
      </c>
      <c r="K318" s="334" t="s">
        <v>193</v>
      </c>
      <c r="L318" s="335"/>
      <c r="M318" s="335"/>
      <c r="N318" s="335"/>
      <c r="O318" s="397"/>
      <c r="P318" s="81"/>
      <c r="Q318" s="82"/>
      <c r="R318" s="82"/>
      <c r="S318" s="82"/>
      <c r="T318" s="83"/>
      <c r="U318" s="398"/>
      <c r="V318" s="399"/>
      <c r="W318" s="14"/>
      <c r="X318" s="15"/>
      <c r="Y318" s="16"/>
      <c r="Z318" s="165"/>
      <c r="AC318" s="337" t="b">
        <f>OR(AND($H318="○",COUNTIF($O318:$O328,"○")=0), AND($H318&lt;&gt;"○",COUNTIF($O318:$O328,"○")&lt;&gt;0))</f>
        <v>0</v>
      </c>
    </row>
    <row r="319" spans="1:29" ht="20.100000000000001" customHeight="1" x14ac:dyDescent="0.15">
      <c r="A319" s="338">
        <f>IFERROR(IF(AND($H318&lt;&gt;"○", $AC318),1001,0),3)</f>
        <v>0</v>
      </c>
      <c r="B319" s="418"/>
      <c r="C319" s="133"/>
      <c r="E319" s="339"/>
      <c r="F319" s="340"/>
      <c r="G319" s="341"/>
      <c r="H319" s="392"/>
      <c r="I319" s="393"/>
      <c r="J319" s="342" t="s">
        <v>121</v>
      </c>
      <c r="K319" s="343" t="s">
        <v>194</v>
      </c>
      <c r="L319" s="344"/>
      <c r="M319" s="344"/>
      <c r="N319" s="344"/>
      <c r="O319" s="404"/>
      <c r="P319" s="406"/>
      <c r="Q319" s="407"/>
      <c r="R319" s="407"/>
      <c r="S319" s="407"/>
      <c r="T319" s="408"/>
      <c r="U319" s="400"/>
      <c r="V319" s="401"/>
      <c r="W319" s="412"/>
      <c r="X319" s="413"/>
      <c r="Y319" s="414"/>
      <c r="Z319" s="165"/>
      <c r="AC319" s="345" t="b">
        <f t="shared" si="1"/>
        <v>0</v>
      </c>
    </row>
    <row r="320" spans="1:29" ht="20.100000000000001" customHeight="1" x14ac:dyDescent="0.15">
      <c r="C320" s="133"/>
      <c r="E320" s="339"/>
      <c r="F320" s="340"/>
      <c r="G320" s="341"/>
      <c r="H320" s="392"/>
      <c r="I320" s="393"/>
      <c r="J320" s="352" t="s">
        <v>123</v>
      </c>
      <c r="K320" s="343" t="s">
        <v>195</v>
      </c>
      <c r="L320" s="344"/>
      <c r="M320" s="344"/>
      <c r="N320" s="344"/>
      <c r="O320" s="404"/>
      <c r="P320" s="406"/>
      <c r="Q320" s="407"/>
      <c r="R320" s="407"/>
      <c r="S320" s="407"/>
      <c r="T320" s="408"/>
      <c r="U320" s="400"/>
      <c r="V320" s="401"/>
      <c r="W320" s="412"/>
      <c r="X320" s="413"/>
      <c r="Y320" s="414"/>
      <c r="Z320" s="165"/>
      <c r="AC320" s="345" t="b">
        <f t="shared" si="1"/>
        <v>0</v>
      </c>
    </row>
    <row r="321" spans="1:29" ht="20.100000000000001" customHeight="1" x14ac:dyDescent="0.15">
      <c r="C321" s="133"/>
      <c r="E321" s="339"/>
      <c r="F321" s="340"/>
      <c r="G321" s="341"/>
      <c r="H321" s="392"/>
      <c r="I321" s="393"/>
      <c r="J321" s="342" t="s">
        <v>124</v>
      </c>
      <c r="K321" s="343" t="s">
        <v>196</v>
      </c>
      <c r="L321" s="344"/>
      <c r="M321" s="344"/>
      <c r="N321" s="344"/>
      <c r="O321" s="404"/>
      <c r="P321" s="406"/>
      <c r="Q321" s="407"/>
      <c r="R321" s="407"/>
      <c r="S321" s="407"/>
      <c r="T321" s="408"/>
      <c r="U321" s="400"/>
      <c r="V321" s="401"/>
      <c r="W321" s="412"/>
      <c r="X321" s="413"/>
      <c r="Y321" s="414"/>
      <c r="Z321" s="165"/>
      <c r="AC321" s="345" t="b">
        <f t="shared" si="1"/>
        <v>0</v>
      </c>
    </row>
    <row r="322" spans="1:29" ht="20.100000000000001" customHeight="1" x14ac:dyDescent="0.15">
      <c r="C322" s="133"/>
      <c r="E322" s="339"/>
      <c r="F322" s="340"/>
      <c r="G322" s="341"/>
      <c r="H322" s="392"/>
      <c r="I322" s="393"/>
      <c r="J322" s="342" t="s">
        <v>126</v>
      </c>
      <c r="K322" s="343" t="s">
        <v>197</v>
      </c>
      <c r="L322" s="344"/>
      <c r="M322" s="344"/>
      <c r="N322" s="344"/>
      <c r="O322" s="404"/>
      <c r="P322" s="406"/>
      <c r="Q322" s="407"/>
      <c r="R322" s="407"/>
      <c r="S322" s="407"/>
      <c r="T322" s="408"/>
      <c r="U322" s="400"/>
      <c r="V322" s="401"/>
      <c r="W322" s="412"/>
      <c r="X322" s="413"/>
      <c r="Y322" s="414"/>
      <c r="Z322" s="165"/>
      <c r="AC322" s="345" t="b">
        <f t="shared" si="1"/>
        <v>0</v>
      </c>
    </row>
    <row r="323" spans="1:29" ht="20.100000000000001" customHeight="1" x14ac:dyDescent="0.15">
      <c r="C323" s="133"/>
      <c r="E323" s="339"/>
      <c r="F323" s="340"/>
      <c r="G323" s="341"/>
      <c r="H323" s="392"/>
      <c r="I323" s="393"/>
      <c r="J323" s="342" t="s">
        <v>128</v>
      </c>
      <c r="K323" s="343" t="s">
        <v>198</v>
      </c>
      <c r="L323" s="344"/>
      <c r="M323" s="344"/>
      <c r="N323" s="344"/>
      <c r="O323" s="404"/>
      <c r="P323" s="406"/>
      <c r="Q323" s="407"/>
      <c r="R323" s="407"/>
      <c r="S323" s="407"/>
      <c r="T323" s="408"/>
      <c r="U323" s="400"/>
      <c r="V323" s="401"/>
      <c r="W323" s="412"/>
      <c r="X323" s="413"/>
      <c r="Y323" s="414"/>
      <c r="Z323" s="165"/>
      <c r="AC323" s="345" t="b">
        <f t="shared" ref="AC323:AC386" si="2">$AC322</f>
        <v>0</v>
      </c>
    </row>
    <row r="324" spans="1:29" ht="20.100000000000001" customHeight="1" x14ac:dyDescent="0.15">
      <c r="C324" s="133"/>
      <c r="E324" s="339"/>
      <c r="F324" s="340"/>
      <c r="G324" s="341"/>
      <c r="H324" s="392"/>
      <c r="I324" s="393"/>
      <c r="J324" s="352" t="s">
        <v>130</v>
      </c>
      <c r="K324" s="343" t="s">
        <v>199</v>
      </c>
      <c r="L324" s="344"/>
      <c r="M324" s="344"/>
      <c r="N324" s="344"/>
      <c r="O324" s="404"/>
      <c r="P324" s="406"/>
      <c r="Q324" s="407"/>
      <c r="R324" s="407"/>
      <c r="S324" s="407"/>
      <c r="T324" s="408"/>
      <c r="U324" s="400"/>
      <c r="V324" s="401"/>
      <c r="W324" s="412"/>
      <c r="X324" s="413"/>
      <c r="Y324" s="414"/>
      <c r="Z324" s="165"/>
      <c r="AC324" s="345" t="b">
        <f t="shared" si="2"/>
        <v>0</v>
      </c>
    </row>
    <row r="325" spans="1:29" ht="20.100000000000001" customHeight="1" x14ac:dyDescent="0.15">
      <c r="C325" s="133"/>
      <c r="E325" s="339"/>
      <c r="F325" s="340"/>
      <c r="G325" s="341"/>
      <c r="H325" s="392"/>
      <c r="I325" s="393"/>
      <c r="J325" s="342" t="s">
        <v>132</v>
      </c>
      <c r="K325" s="343" t="s">
        <v>200</v>
      </c>
      <c r="L325" s="344"/>
      <c r="M325" s="344"/>
      <c r="N325" s="344"/>
      <c r="O325" s="404"/>
      <c r="P325" s="406"/>
      <c r="Q325" s="407"/>
      <c r="R325" s="407"/>
      <c r="S325" s="407"/>
      <c r="T325" s="408"/>
      <c r="U325" s="400"/>
      <c r="V325" s="401"/>
      <c r="W325" s="412"/>
      <c r="X325" s="413"/>
      <c r="Y325" s="414"/>
      <c r="Z325" s="165"/>
      <c r="AC325" s="345" t="b">
        <f t="shared" si="2"/>
        <v>0</v>
      </c>
    </row>
    <row r="326" spans="1:29" ht="20.100000000000001" customHeight="1" x14ac:dyDescent="0.15">
      <c r="C326" s="133"/>
      <c r="E326" s="339"/>
      <c r="F326" s="340"/>
      <c r="G326" s="341"/>
      <c r="H326" s="392"/>
      <c r="I326" s="393"/>
      <c r="J326" s="342" t="s">
        <v>134</v>
      </c>
      <c r="K326" s="343" t="s">
        <v>201</v>
      </c>
      <c r="L326" s="344"/>
      <c r="M326" s="344"/>
      <c r="N326" s="344"/>
      <c r="O326" s="404"/>
      <c r="P326" s="406"/>
      <c r="Q326" s="407"/>
      <c r="R326" s="407"/>
      <c r="S326" s="407"/>
      <c r="T326" s="408"/>
      <c r="U326" s="400"/>
      <c r="V326" s="401"/>
      <c r="W326" s="412"/>
      <c r="X326" s="413"/>
      <c r="Y326" s="414"/>
      <c r="Z326" s="165"/>
      <c r="AC326" s="345" t="b">
        <f t="shared" si="2"/>
        <v>0</v>
      </c>
    </row>
    <row r="327" spans="1:29" ht="20.100000000000001" customHeight="1" x14ac:dyDescent="0.15">
      <c r="C327" s="133"/>
      <c r="E327" s="339"/>
      <c r="F327" s="340"/>
      <c r="G327" s="341"/>
      <c r="H327" s="392"/>
      <c r="I327" s="393"/>
      <c r="J327" s="342" t="s">
        <v>136</v>
      </c>
      <c r="K327" s="343" t="s">
        <v>202</v>
      </c>
      <c r="L327" s="344"/>
      <c r="M327" s="344"/>
      <c r="N327" s="344"/>
      <c r="O327" s="404"/>
      <c r="P327" s="406"/>
      <c r="Q327" s="407"/>
      <c r="R327" s="407"/>
      <c r="S327" s="407"/>
      <c r="T327" s="408"/>
      <c r="U327" s="400"/>
      <c r="V327" s="401"/>
      <c r="W327" s="412"/>
      <c r="X327" s="413"/>
      <c r="Y327" s="414"/>
      <c r="Z327" s="165"/>
      <c r="AC327" s="345" t="b">
        <f t="shared" si="2"/>
        <v>0</v>
      </c>
    </row>
    <row r="328" spans="1:29" ht="20.100000000000001" customHeight="1" x14ac:dyDescent="0.15">
      <c r="A328" s="338">
        <f>IFERROR(IF(AND($O328="○", TRIM($P318)=""),1001,0),3)</f>
        <v>0</v>
      </c>
      <c r="C328" s="133"/>
      <c r="E328" s="339"/>
      <c r="F328" s="346"/>
      <c r="G328" s="347"/>
      <c r="H328" s="394"/>
      <c r="I328" s="395"/>
      <c r="J328" s="353" t="s">
        <v>138</v>
      </c>
      <c r="K328" s="349" t="s">
        <v>500</v>
      </c>
      <c r="L328" s="350"/>
      <c r="M328" s="350"/>
      <c r="N328" s="350"/>
      <c r="O328" s="405"/>
      <c r="P328" s="409"/>
      <c r="Q328" s="410"/>
      <c r="R328" s="410"/>
      <c r="S328" s="410"/>
      <c r="T328" s="411"/>
      <c r="U328" s="402"/>
      <c r="V328" s="403"/>
      <c r="W328" s="415"/>
      <c r="X328" s="416"/>
      <c r="Y328" s="417"/>
      <c r="Z328" s="165"/>
      <c r="AC328" s="345" t="b">
        <f t="shared" si="2"/>
        <v>0</v>
      </c>
    </row>
    <row r="329" spans="1:29" ht="20.100000000000001" customHeight="1" x14ac:dyDescent="0.15">
      <c r="A329" s="108">
        <f>IFERROR(IF(AND($H329="○", OR($AC329, TRIM($U329)="",$W329="")),1001,0),3)</f>
        <v>0</v>
      </c>
      <c r="C329" s="133"/>
      <c r="E329" s="339"/>
      <c r="F329" s="331" t="s">
        <v>452</v>
      </c>
      <c r="G329" s="332"/>
      <c r="H329" s="390"/>
      <c r="I329" s="391"/>
      <c r="J329" s="333" t="s">
        <v>119</v>
      </c>
      <c r="K329" s="334" t="s">
        <v>203</v>
      </c>
      <c r="L329" s="335"/>
      <c r="M329" s="335"/>
      <c r="N329" s="335"/>
      <c r="O329" s="397"/>
      <c r="P329" s="81"/>
      <c r="Q329" s="82"/>
      <c r="R329" s="82"/>
      <c r="S329" s="82"/>
      <c r="T329" s="83"/>
      <c r="U329" s="398"/>
      <c r="V329" s="399"/>
      <c r="W329" s="14"/>
      <c r="X329" s="15"/>
      <c r="Y329" s="16"/>
      <c r="Z329" s="165"/>
      <c r="AC329" s="337" t="b">
        <f>OR(AND($H329="○",COUNTIF($O329:$O335,"○")=0), AND($H329&lt;&gt;"○",COUNTIF($O329:$O335,"○")&lt;&gt;0))</f>
        <v>0</v>
      </c>
    </row>
    <row r="330" spans="1:29" ht="20.100000000000001" customHeight="1" x14ac:dyDescent="0.15">
      <c r="A330" s="338">
        <f>IFERROR(IF(AND($H329&lt;&gt;"○", $AC329),1001,0),3)</f>
        <v>0</v>
      </c>
      <c r="B330" s="418"/>
      <c r="C330" s="133"/>
      <c r="E330" s="339"/>
      <c r="F330" s="340"/>
      <c r="G330" s="341"/>
      <c r="H330" s="392"/>
      <c r="I330" s="393"/>
      <c r="J330" s="342" t="s">
        <v>121</v>
      </c>
      <c r="K330" s="343" t="s">
        <v>204</v>
      </c>
      <c r="L330" s="344"/>
      <c r="M330" s="344"/>
      <c r="N330" s="344"/>
      <c r="O330" s="404"/>
      <c r="P330" s="406"/>
      <c r="Q330" s="407"/>
      <c r="R330" s="407"/>
      <c r="S330" s="407"/>
      <c r="T330" s="408"/>
      <c r="U330" s="400"/>
      <c r="V330" s="401"/>
      <c r="W330" s="412"/>
      <c r="X330" s="413"/>
      <c r="Y330" s="414"/>
      <c r="Z330" s="165"/>
      <c r="AC330" s="345" t="b">
        <f t="shared" si="2"/>
        <v>0</v>
      </c>
    </row>
    <row r="331" spans="1:29" ht="20.100000000000001" customHeight="1" x14ac:dyDescent="0.15">
      <c r="C331" s="133"/>
      <c r="E331" s="339"/>
      <c r="F331" s="340"/>
      <c r="G331" s="341"/>
      <c r="H331" s="392"/>
      <c r="I331" s="393"/>
      <c r="J331" s="352" t="s">
        <v>123</v>
      </c>
      <c r="K331" s="343" t="s">
        <v>205</v>
      </c>
      <c r="L331" s="344"/>
      <c r="M331" s="344"/>
      <c r="N331" s="344"/>
      <c r="O331" s="404"/>
      <c r="P331" s="406"/>
      <c r="Q331" s="407"/>
      <c r="R331" s="407"/>
      <c r="S331" s="407"/>
      <c r="T331" s="408"/>
      <c r="U331" s="400"/>
      <c r="V331" s="401"/>
      <c r="W331" s="412"/>
      <c r="X331" s="413"/>
      <c r="Y331" s="414"/>
      <c r="Z331" s="165"/>
      <c r="AC331" s="345" t="b">
        <f t="shared" si="2"/>
        <v>0</v>
      </c>
    </row>
    <row r="332" spans="1:29" ht="20.100000000000001" customHeight="1" x14ac:dyDescent="0.15">
      <c r="C332" s="133"/>
      <c r="E332" s="339"/>
      <c r="F332" s="340"/>
      <c r="G332" s="341"/>
      <c r="H332" s="392"/>
      <c r="I332" s="393"/>
      <c r="J332" s="342" t="s">
        <v>124</v>
      </c>
      <c r="K332" s="343" t="s">
        <v>206</v>
      </c>
      <c r="L332" s="344"/>
      <c r="M332" s="344"/>
      <c r="N332" s="344"/>
      <c r="O332" s="404"/>
      <c r="P332" s="406"/>
      <c r="Q332" s="407"/>
      <c r="R332" s="407"/>
      <c r="S332" s="407"/>
      <c r="T332" s="408"/>
      <c r="U332" s="400"/>
      <c r="V332" s="401"/>
      <c r="W332" s="412"/>
      <c r="X332" s="413"/>
      <c r="Y332" s="414"/>
      <c r="Z332" s="165"/>
      <c r="AC332" s="345" t="b">
        <f t="shared" si="2"/>
        <v>0</v>
      </c>
    </row>
    <row r="333" spans="1:29" ht="20.100000000000001" customHeight="1" x14ac:dyDescent="0.15">
      <c r="C333" s="133"/>
      <c r="E333" s="339"/>
      <c r="F333" s="340"/>
      <c r="G333" s="341"/>
      <c r="H333" s="392"/>
      <c r="I333" s="393"/>
      <c r="J333" s="342" t="s">
        <v>126</v>
      </c>
      <c r="K333" s="343" t="s">
        <v>207</v>
      </c>
      <c r="L333" s="344"/>
      <c r="M333" s="344"/>
      <c r="N333" s="344"/>
      <c r="O333" s="404"/>
      <c r="P333" s="406"/>
      <c r="Q333" s="407"/>
      <c r="R333" s="407"/>
      <c r="S333" s="407"/>
      <c r="T333" s="408"/>
      <c r="U333" s="400"/>
      <c r="V333" s="401"/>
      <c r="W333" s="412"/>
      <c r="X333" s="413"/>
      <c r="Y333" s="414"/>
      <c r="Z333" s="165"/>
      <c r="AC333" s="345" t="b">
        <f t="shared" si="2"/>
        <v>0</v>
      </c>
    </row>
    <row r="334" spans="1:29" ht="20.100000000000001" customHeight="1" x14ac:dyDescent="0.15">
      <c r="C334" s="133"/>
      <c r="E334" s="339"/>
      <c r="F334" s="340"/>
      <c r="G334" s="341"/>
      <c r="H334" s="392"/>
      <c r="I334" s="393"/>
      <c r="J334" s="342" t="s">
        <v>128</v>
      </c>
      <c r="K334" s="343" t="s">
        <v>208</v>
      </c>
      <c r="L334" s="344"/>
      <c r="M334" s="344"/>
      <c r="N334" s="344"/>
      <c r="O334" s="404"/>
      <c r="P334" s="406"/>
      <c r="Q334" s="407"/>
      <c r="R334" s="407"/>
      <c r="S334" s="407"/>
      <c r="T334" s="408"/>
      <c r="U334" s="400"/>
      <c r="V334" s="401"/>
      <c r="W334" s="412"/>
      <c r="X334" s="413"/>
      <c r="Y334" s="414"/>
      <c r="Z334" s="165"/>
      <c r="AC334" s="345" t="b">
        <f t="shared" si="2"/>
        <v>0</v>
      </c>
    </row>
    <row r="335" spans="1:29" ht="20.100000000000001" customHeight="1" x14ac:dyDescent="0.15">
      <c r="A335" s="338">
        <f>IFERROR(IF(AND($O335="○", TRIM($P329)=""),1001,0),3)</f>
        <v>0</v>
      </c>
      <c r="C335" s="133"/>
      <c r="E335" s="339"/>
      <c r="F335" s="346"/>
      <c r="G335" s="347"/>
      <c r="H335" s="394"/>
      <c r="I335" s="395"/>
      <c r="J335" s="353" t="s">
        <v>130</v>
      </c>
      <c r="K335" s="349" t="s">
        <v>501</v>
      </c>
      <c r="L335" s="350"/>
      <c r="M335" s="350"/>
      <c r="N335" s="350"/>
      <c r="O335" s="405"/>
      <c r="P335" s="409"/>
      <c r="Q335" s="410"/>
      <c r="R335" s="410"/>
      <c r="S335" s="410"/>
      <c r="T335" s="411"/>
      <c r="U335" s="402"/>
      <c r="V335" s="403"/>
      <c r="W335" s="415"/>
      <c r="X335" s="416"/>
      <c r="Y335" s="417"/>
      <c r="Z335" s="165"/>
      <c r="AC335" s="345" t="b">
        <f t="shared" si="2"/>
        <v>0</v>
      </c>
    </row>
    <row r="336" spans="1:29" ht="20.100000000000001" customHeight="1" x14ac:dyDescent="0.15">
      <c r="A336" s="108">
        <f>IFERROR(IF(AND($H336="○", OR($AC336, TRIM($U336)="",$W336="")),1001,0),3)</f>
        <v>0</v>
      </c>
      <c r="C336" s="133"/>
      <c r="E336" s="339"/>
      <c r="F336" s="331" t="s">
        <v>453</v>
      </c>
      <c r="G336" s="332"/>
      <c r="H336" s="390"/>
      <c r="I336" s="391"/>
      <c r="J336" s="333" t="s">
        <v>119</v>
      </c>
      <c r="K336" s="334" t="s">
        <v>478</v>
      </c>
      <c r="L336" s="335"/>
      <c r="M336" s="335"/>
      <c r="N336" s="335"/>
      <c r="O336" s="397"/>
      <c r="P336" s="81"/>
      <c r="Q336" s="82"/>
      <c r="R336" s="82"/>
      <c r="S336" s="82"/>
      <c r="T336" s="83"/>
      <c r="U336" s="398"/>
      <c r="V336" s="399"/>
      <c r="W336" s="14"/>
      <c r="X336" s="15"/>
      <c r="Y336" s="16"/>
      <c r="Z336" s="165"/>
      <c r="AC336" s="337" t="b">
        <f>OR(AND($H336="○",COUNTIF($O336:$O344,"○")=0), AND($H336&lt;&gt;"○",COUNTIF($O336:$O344,"○")&lt;&gt;0))</f>
        <v>0</v>
      </c>
    </row>
    <row r="337" spans="1:29" ht="20.100000000000001" customHeight="1" x14ac:dyDescent="0.15">
      <c r="A337" s="338">
        <f>IFERROR(IF(AND($H336&lt;&gt;"○", $AC336),1001,0),3)</f>
        <v>0</v>
      </c>
      <c r="B337" s="418"/>
      <c r="C337" s="133"/>
      <c r="E337" s="339"/>
      <c r="F337" s="340"/>
      <c r="G337" s="341"/>
      <c r="H337" s="392"/>
      <c r="I337" s="393"/>
      <c r="J337" s="342" t="s">
        <v>121</v>
      </c>
      <c r="K337" s="343" t="s">
        <v>209</v>
      </c>
      <c r="L337" s="344"/>
      <c r="M337" s="344"/>
      <c r="N337" s="344"/>
      <c r="O337" s="404"/>
      <c r="P337" s="406"/>
      <c r="Q337" s="407"/>
      <c r="R337" s="407"/>
      <c r="S337" s="407"/>
      <c r="T337" s="408"/>
      <c r="U337" s="400"/>
      <c r="V337" s="401"/>
      <c r="W337" s="412"/>
      <c r="X337" s="413"/>
      <c r="Y337" s="414"/>
      <c r="Z337" s="165"/>
      <c r="AC337" s="345" t="b">
        <f t="shared" si="2"/>
        <v>0</v>
      </c>
    </row>
    <row r="338" spans="1:29" ht="20.100000000000001" customHeight="1" x14ac:dyDescent="0.15">
      <c r="C338" s="133"/>
      <c r="E338" s="339"/>
      <c r="F338" s="340"/>
      <c r="G338" s="341"/>
      <c r="H338" s="392"/>
      <c r="I338" s="393"/>
      <c r="J338" s="352" t="s">
        <v>123</v>
      </c>
      <c r="K338" s="343" t="s">
        <v>479</v>
      </c>
      <c r="L338" s="344"/>
      <c r="M338" s="344"/>
      <c r="N338" s="344"/>
      <c r="O338" s="404"/>
      <c r="P338" s="406"/>
      <c r="Q338" s="407"/>
      <c r="R338" s="407"/>
      <c r="S338" s="407"/>
      <c r="T338" s="408"/>
      <c r="U338" s="400"/>
      <c r="V338" s="401"/>
      <c r="W338" s="412"/>
      <c r="X338" s="413"/>
      <c r="Y338" s="414"/>
      <c r="Z338" s="165"/>
      <c r="AC338" s="345" t="b">
        <f t="shared" si="2"/>
        <v>0</v>
      </c>
    </row>
    <row r="339" spans="1:29" ht="20.100000000000001" customHeight="1" x14ac:dyDescent="0.15">
      <c r="C339" s="133"/>
      <c r="E339" s="339"/>
      <c r="F339" s="340"/>
      <c r="G339" s="341"/>
      <c r="H339" s="392"/>
      <c r="I339" s="393"/>
      <c r="J339" s="342" t="s">
        <v>124</v>
      </c>
      <c r="K339" s="343" t="s">
        <v>480</v>
      </c>
      <c r="L339" s="344"/>
      <c r="M339" s="344"/>
      <c r="N339" s="344"/>
      <c r="O339" s="404"/>
      <c r="P339" s="406"/>
      <c r="Q339" s="407"/>
      <c r="R339" s="407"/>
      <c r="S339" s="407"/>
      <c r="T339" s="408"/>
      <c r="U339" s="400"/>
      <c r="V339" s="401"/>
      <c r="W339" s="412"/>
      <c r="X339" s="413"/>
      <c r="Y339" s="414"/>
      <c r="Z339" s="165"/>
      <c r="AC339" s="345" t="b">
        <f t="shared" si="2"/>
        <v>0</v>
      </c>
    </row>
    <row r="340" spans="1:29" ht="20.100000000000001" customHeight="1" x14ac:dyDescent="0.15">
      <c r="C340" s="133"/>
      <c r="E340" s="339"/>
      <c r="F340" s="340"/>
      <c r="G340" s="341"/>
      <c r="H340" s="392"/>
      <c r="I340" s="393"/>
      <c r="J340" s="342" t="s">
        <v>126</v>
      </c>
      <c r="K340" s="343" t="s">
        <v>210</v>
      </c>
      <c r="L340" s="344"/>
      <c r="M340" s="344"/>
      <c r="N340" s="344"/>
      <c r="O340" s="404"/>
      <c r="P340" s="406"/>
      <c r="Q340" s="407"/>
      <c r="R340" s="407"/>
      <c r="S340" s="407"/>
      <c r="T340" s="408"/>
      <c r="U340" s="400"/>
      <c r="V340" s="401"/>
      <c r="W340" s="412"/>
      <c r="X340" s="413"/>
      <c r="Y340" s="414"/>
      <c r="Z340" s="165"/>
      <c r="AC340" s="345" t="b">
        <f t="shared" si="2"/>
        <v>0</v>
      </c>
    </row>
    <row r="341" spans="1:29" ht="20.100000000000001" customHeight="1" x14ac:dyDescent="0.15">
      <c r="A341" s="338">
        <f>IFERROR(IF(AND($O341="○", TRIM($P336)=""),1001,0),3)</f>
        <v>0</v>
      </c>
      <c r="C341" s="133"/>
      <c r="E341" s="339"/>
      <c r="F341" s="340"/>
      <c r="G341" s="341"/>
      <c r="H341" s="392"/>
      <c r="I341" s="393"/>
      <c r="J341" s="342" t="s">
        <v>128</v>
      </c>
      <c r="K341" s="343" t="s">
        <v>542</v>
      </c>
      <c r="L341" s="344"/>
      <c r="M341" s="344"/>
      <c r="N341" s="344"/>
      <c r="O341" s="404"/>
      <c r="P341" s="406"/>
      <c r="Q341" s="407"/>
      <c r="R341" s="407"/>
      <c r="S341" s="407"/>
      <c r="T341" s="408"/>
      <c r="U341" s="400"/>
      <c r="V341" s="401"/>
      <c r="W341" s="412"/>
      <c r="X341" s="413"/>
      <c r="Y341" s="414"/>
      <c r="Z341" s="165"/>
      <c r="AC341" s="345" t="b">
        <f t="shared" si="2"/>
        <v>0</v>
      </c>
    </row>
    <row r="342" spans="1:29" ht="20.100000000000001" customHeight="1" x14ac:dyDescent="0.15">
      <c r="C342" s="133"/>
      <c r="E342" s="339"/>
      <c r="F342" s="340"/>
      <c r="G342" s="341"/>
      <c r="H342" s="392"/>
      <c r="I342" s="393"/>
      <c r="J342" s="352" t="s">
        <v>130</v>
      </c>
      <c r="K342" s="343" t="s">
        <v>211</v>
      </c>
      <c r="L342" s="344"/>
      <c r="M342" s="344"/>
      <c r="N342" s="344"/>
      <c r="O342" s="404"/>
      <c r="P342" s="406"/>
      <c r="Q342" s="407"/>
      <c r="R342" s="407"/>
      <c r="S342" s="407"/>
      <c r="T342" s="408"/>
      <c r="U342" s="400"/>
      <c r="V342" s="401"/>
      <c r="W342" s="412"/>
      <c r="X342" s="413"/>
      <c r="Y342" s="414"/>
      <c r="Z342" s="165"/>
      <c r="AC342" s="345" t="b">
        <f t="shared" si="2"/>
        <v>0</v>
      </c>
    </row>
    <row r="343" spans="1:29" ht="30" customHeight="1" x14ac:dyDescent="0.15">
      <c r="C343" s="133"/>
      <c r="E343" s="339"/>
      <c r="F343" s="340"/>
      <c r="G343" s="341"/>
      <c r="H343" s="392"/>
      <c r="I343" s="393"/>
      <c r="J343" s="342" t="s">
        <v>132</v>
      </c>
      <c r="K343" s="343" t="s">
        <v>212</v>
      </c>
      <c r="L343" s="344"/>
      <c r="M343" s="344"/>
      <c r="N343" s="344"/>
      <c r="O343" s="404"/>
      <c r="P343" s="406"/>
      <c r="Q343" s="407"/>
      <c r="R343" s="407"/>
      <c r="S343" s="407"/>
      <c r="T343" s="408"/>
      <c r="U343" s="400"/>
      <c r="V343" s="401"/>
      <c r="W343" s="412"/>
      <c r="X343" s="413"/>
      <c r="Y343" s="414"/>
      <c r="Z343" s="165"/>
      <c r="AC343" s="345" t="b">
        <f t="shared" si="2"/>
        <v>0</v>
      </c>
    </row>
    <row r="344" spans="1:29" ht="20.100000000000001" customHeight="1" x14ac:dyDescent="0.15">
      <c r="A344" s="338">
        <f>IFERROR(IF(AND($O344="○", TRIM($P336)=""),1001,0),3)</f>
        <v>0</v>
      </c>
      <c r="C344" s="133"/>
      <c r="E344" s="339"/>
      <c r="F344" s="346"/>
      <c r="G344" s="347"/>
      <c r="H344" s="394"/>
      <c r="I344" s="395"/>
      <c r="J344" s="348" t="s">
        <v>134</v>
      </c>
      <c r="K344" s="349" t="s">
        <v>502</v>
      </c>
      <c r="L344" s="350"/>
      <c r="M344" s="350"/>
      <c r="N344" s="350"/>
      <c r="O344" s="405"/>
      <c r="P344" s="409"/>
      <c r="Q344" s="410"/>
      <c r="R344" s="410"/>
      <c r="S344" s="410"/>
      <c r="T344" s="411"/>
      <c r="U344" s="402"/>
      <c r="V344" s="403"/>
      <c r="W344" s="415"/>
      <c r="X344" s="416"/>
      <c r="Y344" s="417"/>
      <c r="Z344" s="165"/>
      <c r="AC344" s="345" t="b">
        <f t="shared" si="2"/>
        <v>0</v>
      </c>
    </row>
    <row r="345" spans="1:29" ht="20.100000000000001" customHeight="1" x14ac:dyDescent="0.15">
      <c r="A345" s="108">
        <f>IFERROR(IF(AND($H345="○", OR($AC345, TRIM($U345)="",$W345="")),1001,0),3)</f>
        <v>0</v>
      </c>
      <c r="C345" s="133"/>
      <c r="E345" s="339"/>
      <c r="F345" s="331" t="s">
        <v>454</v>
      </c>
      <c r="G345" s="332"/>
      <c r="H345" s="390"/>
      <c r="I345" s="391"/>
      <c r="J345" s="354" t="s">
        <v>119</v>
      </c>
      <c r="K345" s="334" t="s">
        <v>213</v>
      </c>
      <c r="L345" s="335"/>
      <c r="M345" s="335"/>
      <c r="N345" s="335"/>
      <c r="O345" s="397"/>
      <c r="P345" s="81"/>
      <c r="Q345" s="82"/>
      <c r="R345" s="82"/>
      <c r="S345" s="82"/>
      <c r="T345" s="83"/>
      <c r="U345" s="398"/>
      <c r="V345" s="399"/>
      <c r="W345" s="14"/>
      <c r="X345" s="15"/>
      <c r="Y345" s="16"/>
      <c r="Z345" s="165"/>
      <c r="AC345" s="337" t="b">
        <f>OR(AND($H345="○",COUNTIF($O345:$O352,"○")=0), AND($H345&lt;&gt;"○",COUNTIF($O345:$O352,"○")&lt;&gt;0))</f>
        <v>0</v>
      </c>
    </row>
    <row r="346" spans="1:29" ht="20.100000000000001" customHeight="1" x14ac:dyDescent="0.15">
      <c r="A346" s="338">
        <f>IFERROR(IF(AND($H345&lt;&gt;"○", $AC345),1001,0),3)</f>
        <v>0</v>
      </c>
      <c r="B346" s="418"/>
      <c r="C346" s="133"/>
      <c r="E346" s="339"/>
      <c r="F346" s="340"/>
      <c r="G346" s="341"/>
      <c r="H346" s="392"/>
      <c r="I346" s="393"/>
      <c r="J346" s="342" t="s">
        <v>121</v>
      </c>
      <c r="K346" s="343" t="s">
        <v>214</v>
      </c>
      <c r="L346" s="344"/>
      <c r="M346" s="344"/>
      <c r="N346" s="344"/>
      <c r="O346" s="404"/>
      <c r="P346" s="406"/>
      <c r="Q346" s="407"/>
      <c r="R346" s="407"/>
      <c r="S346" s="407"/>
      <c r="T346" s="408"/>
      <c r="U346" s="400"/>
      <c r="V346" s="401"/>
      <c r="W346" s="412"/>
      <c r="X346" s="413"/>
      <c r="Y346" s="414"/>
      <c r="Z346" s="165"/>
      <c r="AC346" s="345" t="b">
        <f t="shared" si="2"/>
        <v>0</v>
      </c>
    </row>
    <row r="347" spans="1:29" ht="20.100000000000001" customHeight="1" x14ac:dyDescent="0.15">
      <c r="C347" s="133"/>
      <c r="E347" s="339"/>
      <c r="F347" s="340"/>
      <c r="G347" s="341"/>
      <c r="H347" s="392"/>
      <c r="I347" s="393"/>
      <c r="J347" s="342" t="s">
        <v>123</v>
      </c>
      <c r="K347" s="343" t="s">
        <v>215</v>
      </c>
      <c r="L347" s="344"/>
      <c r="M347" s="344"/>
      <c r="N347" s="344"/>
      <c r="O347" s="404"/>
      <c r="P347" s="406"/>
      <c r="Q347" s="407"/>
      <c r="R347" s="407"/>
      <c r="S347" s="407"/>
      <c r="T347" s="408"/>
      <c r="U347" s="400"/>
      <c r="V347" s="401"/>
      <c r="W347" s="412"/>
      <c r="X347" s="413"/>
      <c r="Y347" s="414"/>
      <c r="Z347" s="165"/>
      <c r="AC347" s="345" t="b">
        <f t="shared" si="2"/>
        <v>0</v>
      </c>
    </row>
    <row r="348" spans="1:29" ht="20.100000000000001" customHeight="1" x14ac:dyDescent="0.15">
      <c r="C348" s="133"/>
      <c r="E348" s="339"/>
      <c r="F348" s="340"/>
      <c r="G348" s="341"/>
      <c r="H348" s="392"/>
      <c r="I348" s="393"/>
      <c r="J348" s="342" t="s">
        <v>124</v>
      </c>
      <c r="K348" s="343" t="s">
        <v>216</v>
      </c>
      <c r="L348" s="344"/>
      <c r="M348" s="344"/>
      <c r="N348" s="344"/>
      <c r="O348" s="404"/>
      <c r="P348" s="406"/>
      <c r="Q348" s="407"/>
      <c r="R348" s="407"/>
      <c r="S348" s="407"/>
      <c r="T348" s="408"/>
      <c r="U348" s="400"/>
      <c r="V348" s="401"/>
      <c r="W348" s="412"/>
      <c r="X348" s="413"/>
      <c r="Y348" s="414"/>
      <c r="Z348" s="165"/>
      <c r="AC348" s="345" t="b">
        <f t="shared" si="2"/>
        <v>0</v>
      </c>
    </row>
    <row r="349" spans="1:29" ht="20.100000000000001" customHeight="1" x14ac:dyDescent="0.15">
      <c r="C349" s="133"/>
      <c r="E349" s="339"/>
      <c r="F349" s="340"/>
      <c r="G349" s="341"/>
      <c r="H349" s="392"/>
      <c r="I349" s="393"/>
      <c r="J349" s="352" t="s">
        <v>126</v>
      </c>
      <c r="K349" s="343" t="s">
        <v>217</v>
      </c>
      <c r="L349" s="344"/>
      <c r="M349" s="344"/>
      <c r="N349" s="344"/>
      <c r="O349" s="404"/>
      <c r="P349" s="406"/>
      <c r="Q349" s="407"/>
      <c r="R349" s="407"/>
      <c r="S349" s="407"/>
      <c r="T349" s="408"/>
      <c r="U349" s="400"/>
      <c r="V349" s="401"/>
      <c r="W349" s="412"/>
      <c r="X349" s="413"/>
      <c r="Y349" s="414"/>
      <c r="Z349" s="165"/>
      <c r="AC349" s="345" t="b">
        <f t="shared" si="2"/>
        <v>0</v>
      </c>
    </row>
    <row r="350" spans="1:29" ht="20.100000000000001" customHeight="1" x14ac:dyDescent="0.15">
      <c r="C350" s="133"/>
      <c r="E350" s="339"/>
      <c r="F350" s="340"/>
      <c r="G350" s="341"/>
      <c r="H350" s="392"/>
      <c r="I350" s="393"/>
      <c r="J350" s="342" t="s">
        <v>128</v>
      </c>
      <c r="K350" s="343" t="s">
        <v>218</v>
      </c>
      <c r="L350" s="344"/>
      <c r="M350" s="344"/>
      <c r="N350" s="344"/>
      <c r="O350" s="404"/>
      <c r="P350" s="406"/>
      <c r="Q350" s="407"/>
      <c r="R350" s="407"/>
      <c r="S350" s="407"/>
      <c r="T350" s="408"/>
      <c r="U350" s="400"/>
      <c r="V350" s="401"/>
      <c r="W350" s="412"/>
      <c r="X350" s="413"/>
      <c r="Y350" s="414"/>
      <c r="Z350" s="165"/>
      <c r="AC350" s="345" t="b">
        <f t="shared" si="2"/>
        <v>0</v>
      </c>
    </row>
    <row r="351" spans="1:29" ht="20.100000000000001" customHeight="1" x14ac:dyDescent="0.15">
      <c r="C351" s="133"/>
      <c r="E351" s="339"/>
      <c r="F351" s="340"/>
      <c r="G351" s="341"/>
      <c r="H351" s="392"/>
      <c r="I351" s="393"/>
      <c r="J351" s="342" t="s">
        <v>130</v>
      </c>
      <c r="K351" s="343" t="s">
        <v>219</v>
      </c>
      <c r="L351" s="344"/>
      <c r="M351" s="344"/>
      <c r="N351" s="344"/>
      <c r="O351" s="404"/>
      <c r="P351" s="406"/>
      <c r="Q351" s="407"/>
      <c r="R351" s="407"/>
      <c r="S351" s="407"/>
      <c r="T351" s="408"/>
      <c r="U351" s="400"/>
      <c r="V351" s="401"/>
      <c r="W351" s="412"/>
      <c r="X351" s="413"/>
      <c r="Y351" s="414"/>
      <c r="Z351" s="165"/>
      <c r="AC351" s="345" t="b">
        <f t="shared" si="2"/>
        <v>0</v>
      </c>
    </row>
    <row r="352" spans="1:29" ht="20.100000000000001" customHeight="1" x14ac:dyDescent="0.15">
      <c r="A352" s="338">
        <f>IFERROR(IF(AND($O352="○", TRIM($P345)=""),1001,0),3)</f>
        <v>0</v>
      </c>
      <c r="C352" s="133"/>
      <c r="E352" s="339"/>
      <c r="F352" s="346"/>
      <c r="G352" s="347"/>
      <c r="H352" s="394"/>
      <c r="I352" s="395"/>
      <c r="J352" s="348" t="s">
        <v>132</v>
      </c>
      <c r="K352" s="349" t="s">
        <v>503</v>
      </c>
      <c r="L352" s="350"/>
      <c r="M352" s="350"/>
      <c r="N352" s="350"/>
      <c r="O352" s="405"/>
      <c r="P352" s="409"/>
      <c r="Q352" s="410"/>
      <c r="R352" s="410"/>
      <c r="S352" s="410"/>
      <c r="T352" s="411"/>
      <c r="U352" s="402"/>
      <c r="V352" s="403"/>
      <c r="W352" s="415"/>
      <c r="X352" s="416"/>
      <c r="Y352" s="417"/>
      <c r="Z352" s="165"/>
      <c r="AC352" s="345" t="b">
        <f t="shared" si="2"/>
        <v>0</v>
      </c>
    </row>
    <row r="353" spans="1:29" ht="20.100000000000001" customHeight="1" x14ac:dyDescent="0.15">
      <c r="A353" s="108">
        <f>IFERROR(IF(AND($H353="○", OR($AC353, TRIM($U353)="",$W353="")),1001,0),3)</f>
        <v>0</v>
      </c>
      <c r="C353" s="133"/>
      <c r="E353" s="339"/>
      <c r="F353" s="331" t="s">
        <v>455</v>
      </c>
      <c r="G353" s="332"/>
      <c r="H353" s="390"/>
      <c r="I353" s="391"/>
      <c r="J353" s="333" t="s">
        <v>119</v>
      </c>
      <c r="K353" s="334" t="s">
        <v>220</v>
      </c>
      <c r="L353" s="335"/>
      <c r="M353" s="335"/>
      <c r="N353" s="335"/>
      <c r="O353" s="397"/>
      <c r="P353" s="81"/>
      <c r="Q353" s="82"/>
      <c r="R353" s="82"/>
      <c r="S353" s="82"/>
      <c r="T353" s="83"/>
      <c r="U353" s="398"/>
      <c r="V353" s="399"/>
      <c r="W353" s="14"/>
      <c r="X353" s="15"/>
      <c r="Y353" s="16"/>
      <c r="Z353" s="165"/>
      <c r="AC353" s="337" t="b">
        <f>OR(AND($H353="○",COUNTIF($O353:$O358,"○")=0), AND($H353&lt;&gt;"○",COUNTIF($O353:$O358,"○")&lt;&gt;0))</f>
        <v>0</v>
      </c>
    </row>
    <row r="354" spans="1:29" ht="20.100000000000001" customHeight="1" x14ac:dyDescent="0.15">
      <c r="A354" s="338">
        <f>IFERROR(IF(AND($H353&lt;&gt;"○", $AC353),1001,0),3)</f>
        <v>0</v>
      </c>
      <c r="B354" s="418"/>
      <c r="C354" s="133"/>
      <c r="E354" s="339"/>
      <c r="F354" s="340"/>
      <c r="G354" s="341"/>
      <c r="H354" s="392"/>
      <c r="I354" s="393"/>
      <c r="J354" s="342" t="s">
        <v>121</v>
      </c>
      <c r="K354" s="343" t="s">
        <v>481</v>
      </c>
      <c r="L354" s="344"/>
      <c r="M354" s="344"/>
      <c r="N354" s="344"/>
      <c r="O354" s="404"/>
      <c r="P354" s="406"/>
      <c r="Q354" s="407"/>
      <c r="R354" s="407"/>
      <c r="S354" s="407"/>
      <c r="T354" s="408"/>
      <c r="U354" s="400"/>
      <c r="V354" s="401"/>
      <c r="W354" s="412"/>
      <c r="X354" s="413"/>
      <c r="Y354" s="414"/>
      <c r="Z354" s="165"/>
      <c r="AC354" s="345" t="b">
        <f t="shared" si="2"/>
        <v>0</v>
      </c>
    </row>
    <row r="355" spans="1:29" ht="20.100000000000001" customHeight="1" x14ac:dyDescent="0.15">
      <c r="C355" s="133"/>
      <c r="E355" s="339"/>
      <c r="F355" s="340"/>
      <c r="G355" s="341"/>
      <c r="H355" s="392"/>
      <c r="I355" s="393"/>
      <c r="J355" s="342" t="s">
        <v>123</v>
      </c>
      <c r="K355" s="343" t="s">
        <v>221</v>
      </c>
      <c r="L355" s="344"/>
      <c r="M355" s="344"/>
      <c r="N355" s="344"/>
      <c r="O355" s="404"/>
      <c r="P355" s="406"/>
      <c r="Q355" s="407"/>
      <c r="R355" s="407"/>
      <c r="S355" s="407"/>
      <c r="T355" s="408"/>
      <c r="U355" s="400"/>
      <c r="V355" s="401"/>
      <c r="W355" s="412"/>
      <c r="X355" s="413"/>
      <c r="Y355" s="414"/>
      <c r="Z355" s="165"/>
      <c r="AC355" s="345" t="b">
        <f t="shared" si="2"/>
        <v>0</v>
      </c>
    </row>
    <row r="356" spans="1:29" ht="20.100000000000001" customHeight="1" x14ac:dyDescent="0.15">
      <c r="C356" s="133"/>
      <c r="E356" s="339"/>
      <c r="F356" s="340"/>
      <c r="G356" s="341"/>
      <c r="H356" s="392"/>
      <c r="I356" s="393"/>
      <c r="J356" s="352" t="s">
        <v>124</v>
      </c>
      <c r="K356" s="343" t="s">
        <v>222</v>
      </c>
      <c r="L356" s="344"/>
      <c r="M356" s="344"/>
      <c r="N356" s="344"/>
      <c r="O356" s="404"/>
      <c r="P356" s="406"/>
      <c r="Q356" s="407"/>
      <c r="R356" s="407"/>
      <c r="S356" s="407"/>
      <c r="T356" s="408"/>
      <c r="U356" s="400"/>
      <c r="V356" s="401"/>
      <c r="W356" s="412"/>
      <c r="X356" s="413"/>
      <c r="Y356" s="414"/>
      <c r="Z356" s="165"/>
      <c r="AC356" s="345" t="b">
        <f t="shared" si="2"/>
        <v>0</v>
      </c>
    </row>
    <row r="357" spans="1:29" ht="20.100000000000001" customHeight="1" x14ac:dyDescent="0.15">
      <c r="C357" s="133"/>
      <c r="E357" s="339"/>
      <c r="F357" s="340"/>
      <c r="G357" s="341"/>
      <c r="H357" s="392"/>
      <c r="I357" s="393"/>
      <c r="J357" s="342" t="s">
        <v>126</v>
      </c>
      <c r="K357" s="343" t="s">
        <v>223</v>
      </c>
      <c r="L357" s="344"/>
      <c r="M357" s="344"/>
      <c r="N357" s="344"/>
      <c r="O357" s="404"/>
      <c r="P357" s="406"/>
      <c r="Q357" s="407"/>
      <c r="R357" s="407"/>
      <c r="S357" s="407"/>
      <c r="T357" s="408"/>
      <c r="U357" s="400"/>
      <c r="V357" s="401"/>
      <c r="W357" s="412"/>
      <c r="X357" s="413"/>
      <c r="Y357" s="414"/>
      <c r="Z357" s="165"/>
      <c r="AC357" s="345" t="b">
        <f t="shared" si="2"/>
        <v>0</v>
      </c>
    </row>
    <row r="358" spans="1:29" ht="20.100000000000001" customHeight="1" x14ac:dyDescent="0.15">
      <c r="A358" s="338">
        <f>IFERROR(IF(AND($O358="○", TRIM($P353)=""),1001,0),3)</f>
        <v>0</v>
      </c>
      <c r="C358" s="133"/>
      <c r="E358" s="339"/>
      <c r="F358" s="346"/>
      <c r="G358" s="347"/>
      <c r="H358" s="394"/>
      <c r="I358" s="395"/>
      <c r="J358" s="348" t="s">
        <v>128</v>
      </c>
      <c r="K358" s="349" t="s">
        <v>504</v>
      </c>
      <c r="L358" s="350"/>
      <c r="M358" s="350"/>
      <c r="N358" s="350"/>
      <c r="O358" s="405"/>
      <c r="P358" s="409"/>
      <c r="Q358" s="410"/>
      <c r="R358" s="410"/>
      <c r="S358" s="410"/>
      <c r="T358" s="411"/>
      <c r="U358" s="402"/>
      <c r="V358" s="403"/>
      <c r="W358" s="415"/>
      <c r="X358" s="416"/>
      <c r="Y358" s="417"/>
      <c r="Z358" s="165"/>
      <c r="AC358" s="345" t="b">
        <f t="shared" si="2"/>
        <v>0</v>
      </c>
    </row>
    <row r="359" spans="1:29" ht="20.100000000000001" customHeight="1" x14ac:dyDescent="0.15">
      <c r="A359" s="108">
        <f>IFERROR(IF(AND($H359="○", OR($AC359, TRIM($U359)="",$W359="")),1001,0),3)</f>
        <v>0</v>
      </c>
      <c r="C359" s="133"/>
      <c r="E359" s="339"/>
      <c r="F359" s="331" t="s">
        <v>456</v>
      </c>
      <c r="G359" s="332"/>
      <c r="H359" s="390"/>
      <c r="I359" s="391"/>
      <c r="J359" s="354" t="s">
        <v>119</v>
      </c>
      <c r="K359" s="334" t="s">
        <v>224</v>
      </c>
      <c r="L359" s="335"/>
      <c r="M359" s="335"/>
      <c r="N359" s="335"/>
      <c r="O359" s="397"/>
      <c r="P359" s="81"/>
      <c r="Q359" s="82"/>
      <c r="R359" s="82"/>
      <c r="S359" s="82"/>
      <c r="T359" s="83"/>
      <c r="U359" s="398"/>
      <c r="V359" s="399"/>
      <c r="W359" s="14"/>
      <c r="X359" s="15"/>
      <c r="Y359" s="16"/>
      <c r="Z359" s="165"/>
      <c r="AC359" s="337" t="b">
        <f>OR(AND($H359="○",COUNTIF($O359:$O368,"○")=0), AND($H359&lt;&gt;"○",COUNTIF($O359:$O368,"○")&lt;&gt;0))</f>
        <v>0</v>
      </c>
    </row>
    <row r="360" spans="1:29" ht="20.100000000000001" customHeight="1" x14ac:dyDescent="0.15">
      <c r="A360" s="338">
        <f>IFERROR(IF(AND($H359&lt;&gt;"○", $AC359),1001,0),3)</f>
        <v>0</v>
      </c>
      <c r="B360" s="418"/>
      <c r="C360" s="133"/>
      <c r="E360" s="339"/>
      <c r="F360" s="340"/>
      <c r="G360" s="341"/>
      <c r="H360" s="392"/>
      <c r="I360" s="393"/>
      <c r="J360" s="342" t="s">
        <v>121</v>
      </c>
      <c r="K360" s="343" t="s">
        <v>225</v>
      </c>
      <c r="L360" s="344"/>
      <c r="M360" s="344"/>
      <c r="N360" s="344"/>
      <c r="O360" s="404"/>
      <c r="P360" s="406"/>
      <c r="Q360" s="407"/>
      <c r="R360" s="407"/>
      <c r="S360" s="407"/>
      <c r="T360" s="408"/>
      <c r="U360" s="400"/>
      <c r="V360" s="401"/>
      <c r="W360" s="412"/>
      <c r="X360" s="413"/>
      <c r="Y360" s="414"/>
      <c r="Z360" s="165"/>
      <c r="AC360" s="345" t="b">
        <f t="shared" si="2"/>
        <v>0</v>
      </c>
    </row>
    <row r="361" spans="1:29" ht="20.100000000000001" customHeight="1" x14ac:dyDescent="0.15">
      <c r="C361" s="133"/>
      <c r="E361" s="339"/>
      <c r="F361" s="340"/>
      <c r="G361" s="341"/>
      <c r="H361" s="392"/>
      <c r="I361" s="393"/>
      <c r="J361" s="342" t="s">
        <v>123</v>
      </c>
      <c r="K361" s="343" t="s">
        <v>226</v>
      </c>
      <c r="L361" s="344"/>
      <c r="M361" s="344"/>
      <c r="N361" s="344"/>
      <c r="O361" s="404"/>
      <c r="P361" s="406"/>
      <c r="Q361" s="407"/>
      <c r="R361" s="407"/>
      <c r="S361" s="407"/>
      <c r="T361" s="408"/>
      <c r="U361" s="400"/>
      <c r="V361" s="401"/>
      <c r="W361" s="412"/>
      <c r="X361" s="413"/>
      <c r="Y361" s="414"/>
      <c r="Z361" s="165"/>
      <c r="AC361" s="345" t="b">
        <f t="shared" si="2"/>
        <v>0</v>
      </c>
    </row>
    <row r="362" spans="1:29" ht="20.100000000000001" customHeight="1" x14ac:dyDescent="0.15">
      <c r="C362" s="133"/>
      <c r="E362" s="339"/>
      <c r="F362" s="340"/>
      <c r="G362" s="341"/>
      <c r="H362" s="392"/>
      <c r="I362" s="393"/>
      <c r="J362" s="342" t="s">
        <v>124</v>
      </c>
      <c r="K362" s="343" t="s">
        <v>227</v>
      </c>
      <c r="L362" s="344"/>
      <c r="M362" s="344"/>
      <c r="N362" s="344"/>
      <c r="O362" s="404"/>
      <c r="P362" s="406"/>
      <c r="Q362" s="407"/>
      <c r="R362" s="407"/>
      <c r="S362" s="407"/>
      <c r="T362" s="408"/>
      <c r="U362" s="400"/>
      <c r="V362" s="401"/>
      <c r="W362" s="412"/>
      <c r="X362" s="413"/>
      <c r="Y362" s="414"/>
      <c r="Z362" s="165"/>
      <c r="AC362" s="345" t="b">
        <f t="shared" si="2"/>
        <v>0</v>
      </c>
    </row>
    <row r="363" spans="1:29" ht="20.100000000000001" customHeight="1" x14ac:dyDescent="0.15">
      <c r="C363" s="133"/>
      <c r="E363" s="339"/>
      <c r="F363" s="340"/>
      <c r="G363" s="341"/>
      <c r="H363" s="392"/>
      <c r="I363" s="393"/>
      <c r="J363" s="352" t="s">
        <v>126</v>
      </c>
      <c r="K363" s="343" t="s">
        <v>228</v>
      </c>
      <c r="L363" s="344"/>
      <c r="M363" s="344"/>
      <c r="N363" s="344"/>
      <c r="O363" s="404"/>
      <c r="P363" s="406"/>
      <c r="Q363" s="407"/>
      <c r="R363" s="407"/>
      <c r="S363" s="407"/>
      <c r="T363" s="408"/>
      <c r="U363" s="400"/>
      <c r="V363" s="401"/>
      <c r="W363" s="412"/>
      <c r="X363" s="413"/>
      <c r="Y363" s="414"/>
      <c r="Z363" s="165"/>
      <c r="AC363" s="345" t="b">
        <f t="shared" si="2"/>
        <v>0</v>
      </c>
    </row>
    <row r="364" spans="1:29" ht="20.100000000000001" customHeight="1" x14ac:dyDescent="0.15">
      <c r="A364" s="338">
        <f>IFERROR(IF(AND($O364="○", TRIM($P359)=""),1001,0),3)</f>
        <v>0</v>
      </c>
      <c r="C364" s="133"/>
      <c r="E364" s="339"/>
      <c r="F364" s="340"/>
      <c r="G364" s="341"/>
      <c r="H364" s="392"/>
      <c r="I364" s="393"/>
      <c r="J364" s="342" t="s">
        <v>128</v>
      </c>
      <c r="K364" s="343" t="s">
        <v>543</v>
      </c>
      <c r="L364" s="344"/>
      <c r="M364" s="344"/>
      <c r="N364" s="344"/>
      <c r="O364" s="404"/>
      <c r="P364" s="406"/>
      <c r="Q364" s="407"/>
      <c r="R364" s="407"/>
      <c r="S364" s="407"/>
      <c r="T364" s="408"/>
      <c r="U364" s="400"/>
      <c r="V364" s="401"/>
      <c r="W364" s="412"/>
      <c r="X364" s="413"/>
      <c r="Y364" s="414"/>
      <c r="Z364" s="165"/>
      <c r="AC364" s="345" t="b">
        <f t="shared" si="2"/>
        <v>0</v>
      </c>
    </row>
    <row r="365" spans="1:29" ht="20.100000000000001" customHeight="1" x14ac:dyDescent="0.15">
      <c r="C365" s="133"/>
      <c r="E365" s="339"/>
      <c r="F365" s="340"/>
      <c r="G365" s="341"/>
      <c r="H365" s="392"/>
      <c r="I365" s="393"/>
      <c r="J365" s="342" t="s">
        <v>130</v>
      </c>
      <c r="K365" s="343" t="s">
        <v>229</v>
      </c>
      <c r="L365" s="344"/>
      <c r="M365" s="344"/>
      <c r="N365" s="344"/>
      <c r="O365" s="404"/>
      <c r="P365" s="406"/>
      <c r="Q365" s="407"/>
      <c r="R365" s="407"/>
      <c r="S365" s="407"/>
      <c r="T365" s="408"/>
      <c r="U365" s="400"/>
      <c r="V365" s="401"/>
      <c r="W365" s="412"/>
      <c r="X365" s="413"/>
      <c r="Y365" s="414"/>
      <c r="Z365" s="165"/>
      <c r="AC365" s="345" t="b">
        <f t="shared" si="2"/>
        <v>0</v>
      </c>
    </row>
    <row r="366" spans="1:29" ht="20.100000000000001" customHeight="1" x14ac:dyDescent="0.15">
      <c r="C366" s="133"/>
      <c r="E366" s="339"/>
      <c r="F366" s="340"/>
      <c r="G366" s="341"/>
      <c r="H366" s="392"/>
      <c r="I366" s="393"/>
      <c r="J366" s="342" t="s">
        <v>132</v>
      </c>
      <c r="K366" s="343" t="s">
        <v>230</v>
      </c>
      <c r="L366" s="344"/>
      <c r="M366" s="344"/>
      <c r="N366" s="344"/>
      <c r="O366" s="404"/>
      <c r="P366" s="406"/>
      <c r="Q366" s="407"/>
      <c r="R366" s="407"/>
      <c r="S366" s="407"/>
      <c r="T366" s="408"/>
      <c r="U366" s="400"/>
      <c r="V366" s="401"/>
      <c r="W366" s="412"/>
      <c r="X366" s="413"/>
      <c r="Y366" s="414"/>
      <c r="Z366" s="165"/>
      <c r="AC366" s="345" t="b">
        <f t="shared" si="2"/>
        <v>0</v>
      </c>
    </row>
    <row r="367" spans="1:29" ht="20.100000000000001" customHeight="1" x14ac:dyDescent="0.15">
      <c r="C367" s="133"/>
      <c r="E367" s="339"/>
      <c r="F367" s="340"/>
      <c r="G367" s="341"/>
      <c r="H367" s="392"/>
      <c r="I367" s="393"/>
      <c r="J367" s="352" t="s">
        <v>134</v>
      </c>
      <c r="K367" s="343" t="s">
        <v>231</v>
      </c>
      <c r="L367" s="344"/>
      <c r="M367" s="344"/>
      <c r="N367" s="344"/>
      <c r="O367" s="404"/>
      <c r="P367" s="406"/>
      <c r="Q367" s="407"/>
      <c r="R367" s="407"/>
      <c r="S367" s="407"/>
      <c r="T367" s="408"/>
      <c r="U367" s="400"/>
      <c r="V367" s="401"/>
      <c r="W367" s="412"/>
      <c r="X367" s="413"/>
      <c r="Y367" s="414"/>
      <c r="Z367" s="165"/>
      <c r="AC367" s="345" t="b">
        <f t="shared" si="2"/>
        <v>0</v>
      </c>
    </row>
    <row r="368" spans="1:29" ht="20.100000000000001" customHeight="1" x14ac:dyDescent="0.15">
      <c r="A368" s="338">
        <f>IFERROR(IF(AND($O368="○", TRIM($P359)=""),1001,0),3)</f>
        <v>0</v>
      </c>
      <c r="C368" s="133"/>
      <c r="E368" s="339"/>
      <c r="F368" s="346"/>
      <c r="G368" s="347"/>
      <c r="H368" s="394"/>
      <c r="I368" s="395"/>
      <c r="J368" s="348" t="s">
        <v>136</v>
      </c>
      <c r="K368" s="349" t="s">
        <v>505</v>
      </c>
      <c r="L368" s="350"/>
      <c r="M368" s="350"/>
      <c r="N368" s="350"/>
      <c r="O368" s="405"/>
      <c r="P368" s="409"/>
      <c r="Q368" s="410"/>
      <c r="R368" s="410"/>
      <c r="S368" s="410"/>
      <c r="T368" s="411"/>
      <c r="U368" s="402"/>
      <c r="V368" s="403"/>
      <c r="W368" s="415"/>
      <c r="X368" s="416"/>
      <c r="Y368" s="417"/>
      <c r="Z368" s="165"/>
      <c r="AC368" s="345" t="b">
        <f t="shared" si="2"/>
        <v>0</v>
      </c>
    </row>
    <row r="369" spans="1:29" ht="20.100000000000001" customHeight="1" x14ac:dyDescent="0.15">
      <c r="A369" s="108">
        <f>IFERROR(IF(AND($H369="○", OR($AC369, TRIM($U369)="",$W369="")),1001,0),3)</f>
        <v>0</v>
      </c>
      <c r="C369" s="133"/>
      <c r="E369" s="339"/>
      <c r="F369" s="331" t="s">
        <v>457</v>
      </c>
      <c r="G369" s="332"/>
      <c r="H369" s="390"/>
      <c r="I369" s="391"/>
      <c r="J369" s="333" t="s">
        <v>119</v>
      </c>
      <c r="K369" s="334" t="s">
        <v>232</v>
      </c>
      <c r="L369" s="335"/>
      <c r="M369" s="335"/>
      <c r="N369" s="335"/>
      <c r="O369" s="397"/>
      <c r="P369" s="81"/>
      <c r="Q369" s="82"/>
      <c r="R369" s="82"/>
      <c r="S369" s="82"/>
      <c r="T369" s="83"/>
      <c r="U369" s="398"/>
      <c r="V369" s="399"/>
      <c r="W369" s="14"/>
      <c r="X369" s="15"/>
      <c r="Y369" s="16"/>
      <c r="Z369" s="165"/>
      <c r="AC369" s="337" t="b">
        <f>OR(AND($H369="○",COUNTIF($O369:$O375,"○")=0), AND($H369&lt;&gt;"○",COUNTIF($O369:$O375,"○")&lt;&gt;0))</f>
        <v>0</v>
      </c>
    </row>
    <row r="370" spans="1:29" ht="20.100000000000001" customHeight="1" x14ac:dyDescent="0.15">
      <c r="A370" s="338">
        <f>IFERROR(IF(AND($H369&lt;&gt;"○", $AC369),1001,0),3)</f>
        <v>0</v>
      </c>
      <c r="B370" s="418"/>
      <c r="C370" s="133"/>
      <c r="E370" s="339"/>
      <c r="F370" s="340"/>
      <c r="G370" s="341"/>
      <c r="H370" s="392"/>
      <c r="I370" s="393"/>
      <c r="J370" s="352" t="s">
        <v>121</v>
      </c>
      <c r="K370" s="343" t="s">
        <v>233</v>
      </c>
      <c r="L370" s="344"/>
      <c r="M370" s="344"/>
      <c r="N370" s="344"/>
      <c r="O370" s="404"/>
      <c r="P370" s="406"/>
      <c r="Q370" s="407"/>
      <c r="R370" s="407"/>
      <c r="S370" s="407"/>
      <c r="T370" s="408"/>
      <c r="U370" s="400"/>
      <c r="V370" s="401"/>
      <c r="W370" s="412"/>
      <c r="X370" s="413"/>
      <c r="Y370" s="414"/>
      <c r="Z370" s="165"/>
      <c r="AC370" s="345" t="b">
        <f t="shared" si="2"/>
        <v>0</v>
      </c>
    </row>
    <row r="371" spans="1:29" ht="20.100000000000001" customHeight="1" x14ac:dyDescent="0.15">
      <c r="C371" s="133"/>
      <c r="E371" s="339"/>
      <c r="F371" s="340"/>
      <c r="G371" s="341"/>
      <c r="H371" s="392"/>
      <c r="I371" s="393"/>
      <c r="J371" s="342" t="s">
        <v>123</v>
      </c>
      <c r="K371" s="343" t="s">
        <v>234</v>
      </c>
      <c r="L371" s="344"/>
      <c r="M371" s="344"/>
      <c r="N371" s="344"/>
      <c r="O371" s="404"/>
      <c r="P371" s="406"/>
      <c r="Q371" s="407"/>
      <c r="R371" s="407"/>
      <c r="S371" s="407"/>
      <c r="T371" s="408"/>
      <c r="U371" s="400"/>
      <c r="V371" s="401"/>
      <c r="W371" s="412"/>
      <c r="X371" s="413"/>
      <c r="Y371" s="414"/>
      <c r="Z371" s="165"/>
      <c r="AC371" s="345" t="b">
        <f t="shared" si="2"/>
        <v>0</v>
      </c>
    </row>
    <row r="372" spans="1:29" ht="20.100000000000001" customHeight="1" x14ac:dyDescent="0.15">
      <c r="C372" s="133"/>
      <c r="E372" s="339"/>
      <c r="F372" s="340"/>
      <c r="G372" s="341"/>
      <c r="H372" s="392"/>
      <c r="I372" s="393"/>
      <c r="J372" s="342" t="s">
        <v>124</v>
      </c>
      <c r="K372" s="343" t="s">
        <v>482</v>
      </c>
      <c r="L372" s="344"/>
      <c r="M372" s="344"/>
      <c r="N372" s="344"/>
      <c r="O372" s="404"/>
      <c r="P372" s="406"/>
      <c r="Q372" s="407"/>
      <c r="R372" s="407"/>
      <c r="S372" s="407"/>
      <c r="T372" s="408"/>
      <c r="U372" s="400"/>
      <c r="V372" s="401"/>
      <c r="W372" s="412"/>
      <c r="X372" s="413"/>
      <c r="Y372" s="414"/>
      <c r="Z372" s="165"/>
      <c r="AC372" s="345" t="b">
        <f t="shared" si="2"/>
        <v>0</v>
      </c>
    </row>
    <row r="373" spans="1:29" ht="20.100000000000001" customHeight="1" x14ac:dyDescent="0.15">
      <c r="C373" s="133"/>
      <c r="E373" s="339"/>
      <c r="F373" s="340"/>
      <c r="G373" s="341"/>
      <c r="H373" s="392"/>
      <c r="I373" s="393"/>
      <c r="J373" s="342" t="s">
        <v>126</v>
      </c>
      <c r="K373" s="343" t="s">
        <v>235</v>
      </c>
      <c r="L373" s="344"/>
      <c r="M373" s="344"/>
      <c r="N373" s="344"/>
      <c r="O373" s="404"/>
      <c r="P373" s="406"/>
      <c r="Q373" s="407"/>
      <c r="R373" s="407"/>
      <c r="S373" s="407"/>
      <c r="T373" s="408"/>
      <c r="U373" s="400"/>
      <c r="V373" s="401"/>
      <c r="W373" s="412"/>
      <c r="X373" s="413"/>
      <c r="Y373" s="414"/>
      <c r="Z373" s="165"/>
      <c r="AC373" s="345" t="b">
        <f t="shared" si="2"/>
        <v>0</v>
      </c>
    </row>
    <row r="374" spans="1:29" ht="20.100000000000001" customHeight="1" x14ac:dyDescent="0.15">
      <c r="C374" s="133"/>
      <c r="E374" s="339"/>
      <c r="F374" s="340"/>
      <c r="G374" s="341"/>
      <c r="H374" s="392"/>
      <c r="I374" s="393"/>
      <c r="J374" s="352" t="s">
        <v>128</v>
      </c>
      <c r="K374" s="343" t="s">
        <v>236</v>
      </c>
      <c r="L374" s="344"/>
      <c r="M374" s="344"/>
      <c r="N374" s="344"/>
      <c r="O374" s="404"/>
      <c r="P374" s="406"/>
      <c r="Q374" s="407"/>
      <c r="R374" s="407"/>
      <c r="S374" s="407"/>
      <c r="T374" s="408"/>
      <c r="U374" s="400"/>
      <c r="V374" s="401"/>
      <c r="W374" s="412"/>
      <c r="X374" s="413"/>
      <c r="Y374" s="414"/>
      <c r="Z374" s="165"/>
      <c r="AC374" s="345" t="b">
        <f t="shared" si="2"/>
        <v>0</v>
      </c>
    </row>
    <row r="375" spans="1:29" ht="20.100000000000001" customHeight="1" x14ac:dyDescent="0.15">
      <c r="A375" s="338">
        <f>IFERROR(IF(AND($O375="○", TRIM($P369)=""),1001,0),3)</f>
        <v>0</v>
      </c>
      <c r="C375" s="133"/>
      <c r="E375" s="339"/>
      <c r="F375" s="346"/>
      <c r="G375" s="347"/>
      <c r="H375" s="394"/>
      <c r="I375" s="395"/>
      <c r="J375" s="348" t="s">
        <v>130</v>
      </c>
      <c r="K375" s="349" t="s">
        <v>506</v>
      </c>
      <c r="L375" s="350"/>
      <c r="M375" s="350"/>
      <c r="N375" s="350"/>
      <c r="O375" s="405"/>
      <c r="P375" s="409"/>
      <c r="Q375" s="410"/>
      <c r="R375" s="410"/>
      <c r="S375" s="410"/>
      <c r="T375" s="411"/>
      <c r="U375" s="402"/>
      <c r="V375" s="403"/>
      <c r="W375" s="415"/>
      <c r="X375" s="416"/>
      <c r="Y375" s="417"/>
      <c r="Z375" s="165"/>
      <c r="AC375" s="345" t="b">
        <f t="shared" si="2"/>
        <v>0</v>
      </c>
    </row>
    <row r="376" spans="1:29" ht="20.100000000000001" customHeight="1" x14ac:dyDescent="0.15">
      <c r="A376" s="108">
        <f>IFERROR(IF(AND($H376="○", OR($AC376, TRIM($U376)="",$W376="")),1001,0),3)</f>
        <v>0</v>
      </c>
      <c r="C376" s="133"/>
      <c r="E376" s="339"/>
      <c r="F376" s="331" t="s">
        <v>458</v>
      </c>
      <c r="G376" s="332"/>
      <c r="H376" s="390"/>
      <c r="I376" s="391"/>
      <c r="J376" s="333" t="s">
        <v>119</v>
      </c>
      <c r="K376" s="334" t="s">
        <v>237</v>
      </c>
      <c r="L376" s="335"/>
      <c r="M376" s="335"/>
      <c r="N376" s="335"/>
      <c r="O376" s="397"/>
      <c r="P376" s="81"/>
      <c r="Q376" s="82"/>
      <c r="R376" s="82"/>
      <c r="S376" s="82"/>
      <c r="T376" s="83"/>
      <c r="U376" s="398"/>
      <c r="V376" s="399"/>
      <c r="W376" s="14"/>
      <c r="X376" s="15"/>
      <c r="Y376" s="16"/>
      <c r="Z376" s="165"/>
      <c r="AC376" s="337" t="b">
        <f>OR(AND($H376="○",COUNTIF($O376:$O386,"○")=0), AND($H376&lt;&gt;"○",COUNTIF($O376:$O386,"○")&lt;&gt;0))</f>
        <v>0</v>
      </c>
    </row>
    <row r="377" spans="1:29" ht="20.100000000000001" customHeight="1" x14ac:dyDescent="0.15">
      <c r="A377" s="338">
        <f>IFERROR(IF(AND($H376&lt;&gt;"○", $AC376),1001,0),3)</f>
        <v>0</v>
      </c>
      <c r="B377" s="418"/>
      <c r="C377" s="133"/>
      <c r="E377" s="339"/>
      <c r="F377" s="340"/>
      <c r="G377" s="341"/>
      <c r="H377" s="392"/>
      <c r="I377" s="393"/>
      <c r="J377" s="352" t="s">
        <v>121</v>
      </c>
      <c r="K377" s="343" t="s">
        <v>238</v>
      </c>
      <c r="L377" s="344"/>
      <c r="M377" s="344"/>
      <c r="N377" s="344"/>
      <c r="O377" s="404"/>
      <c r="P377" s="406"/>
      <c r="Q377" s="407"/>
      <c r="R377" s="407"/>
      <c r="S377" s="407"/>
      <c r="T377" s="408"/>
      <c r="U377" s="400"/>
      <c r="V377" s="401"/>
      <c r="W377" s="412"/>
      <c r="X377" s="413"/>
      <c r="Y377" s="414"/>
      <c r="Z377" s="165"/>
      <c r="AC377" s="345" t="b">
        <f t="shared" si="2"/>
        <v>0</v>
      </c>
    </row>
    <row r="378" spans="1:29" ht="20.100000000000001" customHeight="1" x14ac:dyDescent="0.15">
      <c r="C378" s="133"/>
      <c r="E378" s="339"/>
      <c r="F378" s="340"/>
      <c r="G378" s="341"/>
      <c r="H378" s="392"/>
      <c r="I378" s="393"/>
      <c r="J378" s="342" t="s">
        <v>123</v>
      </c>
      <c r="K378" s="343" t="s">
        <v>239</v>
      </c>
      <c r="L378" s="344"/>
      <c r="M378" s="344"/>
      <c r="N378" s="344"/>
      <c r="O378" s="404"/>
      <c r="P378" s="406"/>
      <c r="Q378" s="407"/>
      <c r="R378" s="407"/>
      <c r="S378" s="407"/>
      <c r="T378" s="408"/>
      <c r="U378" s="400"/>
      <c r="V378" s="401"/>
      <c r="W378" s="412"/>
      <c r="X378" s="413"/>
      <c r="Y378" s="414"/>
      <c r="Z378" s="165"/>
      <c r="AC378" s="345" t="b">
        <f t="shared" si="2"/>
        <v>0</v>
      </c>
    </row>
    <row r="379" spans="1:29" ht="20.100000000000001" customHeight="1" x14ac:dyDescent="0.15">
      <c r="C379" s="133"/>
      <c r="E379" s="339"/>
      <c r="F379" s="340"/>
      <c r="G379" s="341"/>
      <c r="H379" s="392"/>
      <c r="I379" s="393"/>
      <c r="J379" s="342" t="s">
        <v>124</v>
      </c>
      <c r="K379" s="343" t="s">
        <v>240</v>
      </c>
      <c r="L379" s="344"/>
      <c r="M379" s="344"/>
      <c r="N379" s="344"/>
      <c r="O379" s="404"/>
      <c r="P379" s="406"/>
      <c r="Q379" s="407"/>
      <c r="R379" s="407"/>
      <c r="S379" s="407"/>
      <c r="T379" s="408"/>
      <c r="U379" s="400"/>
      <c r="V379" s="401"/>
      <c r="W379" s="412"/>
      <c r="X379" s="413"/>
      <c r="Y379" s="414"/>
      <c r="Z379" s="165"/>
      <c r="AC379" s="345" t="b">
        <f t="shared" si="2"/>
        <v>0</v>
      </c>
    </row>
    <row r="380" spans="1:29" ht="20.100000000000001" customHeight="1" x14ac:dyDescent="0.15">
      <c r="C380" s="133"/>
      <c r="E380" s="339"/>
      <c r="F380" s="340"/>
      <c r="G380" s="341"/>
      <c r="H380" s="392"/>
      <c r="I380" s="393"/>
      <c r="J380" s="342" t="s">
        <v>126</v>
      </c>
      <c r="K380" s="343" t="s">
        <v>241</v>
      </c>
      <c r="L380" s="344"/>
      <c r="M380" s="344"/>
      <c r="N380" s="344"/>
      <c r="O380" s="404"/>
      <c r="P380" s="406"/>
      <c r="Q380" s="407"/>
      <c r="R380" s="407"/>
      <c r="S380" s="407"/>
      <c r="T380" s="408"/>
      <c r="U380" s="400"/>
      <c r="V380" s="401"/>
      <c r="W380" s="412"/>
      <c r="X380" s="413"/>
      <c r="Y380" s="414"/>
      <c r="Z380" s="165"/>
      <c r="AC380" s="345" t="b">
        <f t="shared" si="2"/>
        <v>0</v>
      </c>
    </row>
    <row r="381" spans="1:29" ht="20.100000000000001" customHeight="1" x14ac:dyDescent="0.15">
      <c r="C381" s="133"/>
      <c r="E381" s="339"/>
      <c r="F381" s="340"/>
      <c r="G381" s="341"/>
      <c r="H381" s="392"/>
      <c r="I381" s="393"/>
      <c r="J381" s="352" t="s">
        <v>128</v>
      </c>
      <c r="K381" s="343" t="s">
        <v>242</v>
      </c>
      <c r="L381" s="344"/>
      <c r="M381" s="344"/>
      <c r="N381" s="344"/>
      <c r="O381" s="404"/>
      <c r="P381" s="406"/>
      <c r="Q381" s="407"/>
      <c r="R381" s="407"/>
      <c r="S381" s="407"/>
      <c r="T381" s="408"/>
      <c r="U381" s="400"/>
      <c r="V381" s="401"/>
      <c r="W381" s="412"/>
      <c r="X381" s="413"/>
      <c r="Y381" s="414"/>
      <c r="Z381" s="165"/>
      <c r="AC381" s="345" t="b">
        <f t="shared" si="2"/>
        <v>0</v>
      </c>
    </row>
    <row r="382" spans="1:29" ht="20.100000000000001" customHeight="1" x14ac:dyDescent="0.15">
      <c r="C382" s="133"/>
      <c r="E382" s="339"/>
      <c r="F382" s="340"/>
      <c r="G382" s="341"/>
      <c r="H382" s="392"/>
      <c r="I382" s="393"/>
      <c r="J382" s="342" t="s">
        <v>130</v>
      </c>
      <c r="K382" s="343" t="s">
        <v>243</v>
      </c>
      <c r="L382" s="344"/>
      <c r="M382" s="344"/>
      <c r="N382" s="344"/>
      <c r="O382" s="404"/>
      <c r="P382" s="406"/>
      <c r="Q382" s="407"/>
      <c r="R382" s="407"/>
      <c r="S382" s="407"/>
      <c r="T382" s="408"/>
      <c r="U382" s="400"/>
      <c r="V382" s="401"/>
      <c r="W382" s="412"/>
      <c r="X382" s="413"/>
      <c r="Y382" s="414"/>
      <c r="Z382" s="165"/>
      <c r="AC382" s="345" t="b">
        <f t="shared" si="2"/>
        <v>0</v>
      </c>
    </row>
    <row r="383" spans="1:29" ht="20.100000000000001" customHeight="1" x14ac:dyDescent="0.15">
      <c r="C383" s="133"/>
      <c r="E383" s="339"/>
      <c r="F383" s="340"/>
      <c r="G383" s="341"/>
      <c r="H383" s="392"/>
      <c r="I383" s="393"/>
      <c r="J383" s="342" t="s">
        <v>132</v>
      </c>
      <c r="K383" s="343" t="s">
        <v>244</v>
      </c>
      <c r="L383" s="344"/>
      <c r="M383" s="344"/>
      <c r="N383" s="344"/>
      <c r="O383" s="404"/>
      <c r="P383" s="406"/>
      <c r="Q383" s="407"/>
      <c r="R383" s="407"/>
      <c r="S383" s="407"/>
      <c r="T383" s="408"/>
      <c r="U383" s="400"/>
      <c r="V383" s="401"/>
      <c r="W383" s="412"/>
      <c r="X383" s="413"/>
      <c r="Y383" s="414"/>
      <c r="Z383" s="165"/>
      <c r="AC383" s="345" t="b">
        <f t="shared" si="2"/>
        <v>0</v>
      </c>
    </row>
    <row r="384" spans="1:29" ht="20.100000000000001" customHeight="1" x14ac:dyDescent="0.15">
      <c r="C384" s="133"/>
      <c r="E384" s="339"/>
      <c r="F384" s="340"/>
      <c r="G384" s="341"/>
      <c r="H384" s="392"/>
      <c r="I384" s="393"/>
      <c r="J384" s="342" t="s">
        <v>134</v>
      </c>
      <c r="K384" s="343" t="s">
        <v>245</v>
      </c>
      <c r="L384" s="344"/>
      <c r="M384" s="344"/>
      <c r="N384" s="344"/>
      <c r="O384" s="404"/>
      <c r="P384" s="406"/>
      <c r="Q384" s="407"/>
      <c r="R384" s="407"/>
      <c r="S384" s="407"/>
      <c r="T384" s="408"/>
      <c r="U384" s="400"/>
      <c r="V384" s="401"/>
      <c r="W384" s="412"/>
      <c r="X384" s="413"/>
      <c r="Y384" s="414"/>
      <c r="Z384" s="165"/>
      <c r="AC384" s="345" t="b">
        <f t="shared" si="2"/>
        <v>0</v>
      </c>
    </row>
    <row r="385" spans="1:29" ht="20.100000000000001" customHeight="1" x14ac:dyDescent="0.15">
      <c r="C385" s="133"/>
      <c r="E385" s="339"/>
      <c r="F385" s="340"/>
      <c r="G385" s="341"/>
      <c r="H385" s="392"/>
      <c r="I385" s="393"/>
      <c r="J385" s="352" t="s">
        <v>136</v>
      </c>
      <c r="K385" s="343" t="s">
        <v>246</v>
      </c>
      <c r="L385" s="344"/>
      <c r="M385" s="344"/>
      <c r="N385" s="344"/>
      <c r="O385" s="404"/>
      <c r="P385" s="406"/>
      <c r="Q385" s="407"/>
      <c r="R385" s="407"/>
      <c r="S385" s="407"/>
      <c r="T385" s="408"/>
      <c r="U385" s="400"/>
      <c r="V385" s="401"/>
      <c r="W385" s="412"/>
      <c r="X385" s="413"/>
      <c r="Y385" s="414"/>
      <c r="Z385" s="165"/>
      <c r="AC385" s="345" t="b">
        <f t="shared" si="2"/>
        <v>0</v>
      </c>
    </row>
    <row r="386" spans="1:29" ht="20.100000000000001" customHeight="1" x14ac:dyDescent="0.15">
      <c r="A386" s="338">
        <f>IFERROR(IF(AND($O386="○", TRIM($P376)=""),1001,0),3)</f>
        <v>0</v>
      </c>
      <c r="C386" s="133"/>
      <c r="E386" s="339"/>
      <c r="F386" s="346"/>
      <c r="G386" s="347"/>
      <c r="H386" s="394"/>
      <c r="I386" s="395"/>
      <c r="J386" s="348" t="s">
        <v>138</v>
      </c>
      <c r="K386" s="349" t="s">
        <v>507</v>
      </c>
      <c r="L386" s="350"/>
      <c r="M386" s="350"/>
      <c r="N386" s="350"/>
      <c r="O386" s="405"/>
      <c r="P386" s="409"/>
      <c r="Q386" s="410"/>
      <c r="R386" s="410"/>
      <c r="S386" s="410"/>
      <c r="T386" s="411"/>
      <c r="U386" s="402"/>
      <c r="V386" s="403"/>
      <c r="W386" s="415"/>
      <c r="X386" s="416"/>
      <c r="Y386" s="417"/>
      <c r="Z386" s="165"/>
      <c r="AC386" s="345" t="b">
        <f t="shared" si="2"/>
        <v>0</v>
      </c>
    </row>
    <row r="387" spans="1:29" ht="20.100000000000001" customHeight="1" x14ac:dyDescent="0.15">
      <c r="A387" s="108">
        <f>IFERROR(IF(AND($H387="○", OR($AC387, TRIM($U387)="",$W387="")),1001,0),3)</f>
        <v>0</v>
      </c>
      <c r="C387" s="133"/>
      <c r="E387" s="339"/>
      <c r="F387" s="331" t="s">
        <v>459</v>
      </c>
      <c r="G387" s="332"/>
      <c r="H387" s="390"/>
      <c r="I387" s="391"/>
      <c r="J387" s="333" t="s">
        <v>119</v>
      </c>
      <c r="K387" s="334" t="s">
        <v>247</v>
      </c>
      <c r="L387" s="335"/>
      <c r="M387" s="335"/>
      <c r="N387" s="335"/>
      <c r="O387" s="397"/>
      <c r="P387" s="81"/>
      <c r="Q387" s="82"/>
      <c r="R387" s="82"/>
      <c r="S387" s="82"/>
      <c r="T387" s="83"/>
      <c r="U387" s="398"/>
      <c r="V387" s="399"/>
      <c r="W387" s="14"/>
      <c r="X387" s="15"/>
      <c r="Y387" s="16"/>
      <c r="Z387" s="165"/>
      <c r="AC387" s="337" t="b">
        <f>OR(AND($H387="○",COUNTIF($O387:$O397,"○")=0), AND($H387&lt;&gt;"○",COUNTIF($O387:$O397,"○")&lt;&gt;0))</f>
        <v>0</v>
      </c>
    </row>
    <row r="388" spans="1:29" ht="20.100000000000001" customHeight="1" x14ac:dyDescent="0.15">
      <c r="A388" s="338">
        <f>IFERROR(IF(AND($H387&lt;&gt;"○", $AC387),1001,0),3)</f>
        <v>0</v>
      </c>
      <c r="B388" s="418"/>
      <c r="C388" s="133"/>
      <c r="E388" s="339"/>
      <c r="F388" s="340"/>
      <c r="G388" s="341"/>
      <c r="H388" s="392"/>
      <c r="I388" s="393"/>
      <c r="J388" s="352" t="s">
        <v>121</v>
      </c>
      <c r="K388" s="343" t="s">
        <v>248</v>
      </c>
      <c r="L388" s="344"/>
      <c r="M388" s="344"/>
      <c r="N388" s="344"/>
      <c r="O388" s="404"/>
      <c r="P388" s="406"/>
      <c r="Q388" s="407"/>
      <c r="R388" s="407"/>
      <c r="S388" s="407"/>
      <c r="T388" s="408"/>
      <c r="U388" s="400"/>
      <c r="V388" s="401"/>
      <c r="W388" s="412"/>
      <c r="X388" s="413"/>
      <c r="Y388" s="414"/>
      <c r="Z388" s="165"/>
      <c r="AC388" s="345" t="b">
        <f t="shared" ref="AC388:AC450" si="3">$AC387</f>
        <v>0</v>
      </c>
    </row>
    <row r="389" spans="1:29" ht="20.100000000000001" customHeight="1" x14ac:dyDescent="0.15">
      <c r="C389" s="133"/>
      <c r="E389" s="339"/>
      <c r="F389" s="340"/>
      <c r="G389" s="341"/>
      <c r="H389" s="392"/>
      <c r="I389" s="393"/>
      <c r="J389" s="342" t="s">
        <v>123</v>
      </c>
      <c r="K389" s="343" t="s">
        <v>249</v>
      </c>
      <c r="L389" s="344"/>
      <c r="M389" s="344"/>
      <c r="N389" s="344"/>
      <c r="O389" s="404"/>
      <c r="P389" s="406"/>
      <c r="Q389" s="407"/>
      <c r="R389" s="407"/>
      <c r="S389" s="407"/>
      <c r="T389" s="408"/>
      <c r="U389" s="400"/>
      <c r="V389" s="401"/>
      <c r="W389" s="412"/>
      <c r="X389" s="413"/>
      <c r="Y389" s="414"/>
      <c r="Z389" s="165"/>
      <c r="AC389" s="345" t="b">
        <f t="shared" si="3"/>
        <v>0</v>
      </c>
    </row>
    <row r="390" spans="1:29" ht="20.100000000000001" customHeight="1" x14ac:dyDescent="0.15">
      <c r="C390" s="133"/>
      <c r="E390" s="339"/>
      <c r="F390" s="340"/>
      <c r="G390" s="341"/>
      <c r="H390" s="392"/>
      <c r="I390" s="393"/>
      <c r="J390" s="342" t="s">
        <v>124</v>
      </c>
      <c r="K390" s="343" t="s">
        <v>250</v>
      </c>
      <c r="L390" s="344"/>
      <c r="M390" s="344"/>
      <c r="N390" s="344"/>
      <c r="O390" s="404"/>
      <c r="P390" s="406"/>
      <c r="Q390" s="407"/>
      <c r="R390" s="407"/>
      <c r="S390" s="407"/>
      <c r="T390" s="408"/>
      <c r="U390" s="400"/>
      <c r="V390" s="401"/>
      <c r="W390" s="412"/>
      <c r="X390" s="413"/>
      <c r="Y390" s="414"/>
      <c r="Z390" s="165"/>
      <c r="AC390" s="345" t="b">
        <f t="shared" si="3"/>
        <v>0</v>
      </c>
    </row>
    <row r="391" spans="1:29" ht="20.100000000000001" customHeight="1" x14ac:dyDescent="0.15">
      <c r="C391" s="133"/>
      <c r="E391" s="339"/>
      <c r="F391" s="340"/>
      <c r="G391" s="341"/>
      <c r="H391" s="392"/>
      <c r="I391" s="393"/>
      <c r="J391" s="342" t="s">
        <v>126</v>
      </c>
      <c r="K391" s="343" t="s">
        <v>251</v>
      </c>
      <c r="L391" s="344"/>
      <c r="M391" s="344"/>
      <c r="N391" s="344"/>
      <c r="O391" s="404"/>
      <c r="P391" s="406"/>
      <c r="Q391" s="407"/>
      <c r="R391" s="407"/>
      <c r="S391" s="407"/>
      <c r="T391" s="408"/>
      <c r="U391" s="400"/>
      <c r="V391" s="401"/>
      <c r="W391" s="412"/>
      <c r="X391" s="413"/>
      <c r="Y391" s="414"/>
      <c r="Z391" s="165"/>
      <c r="AC391" s="345" t="b">
        <f t="shared" si="3"/>
        <v>0</v>
      </c>
    </row>
    <row r="392" spans="1:29" ht="20.100000000000001" customHeight="1" x14ac:dyDescent="0.15">
      <c r="A392" s="338">
        <f>IFERROR(IF(AND($O392="○", TRIM($P387)=""),1001,0),3)</f>
        <v>0</v>
      </c>
      <c r="C392" s="133"/>
      <c r="E392" s="339"/>
      <c r="F392" s="340"/>
      <c r="G392" s="341"/>
      <c r="H392" s="392"/>
      <c r="I392" s="393"/>
      <c r="J392" s="352" t="s">
        <v>128</v>
      </c>
      <c r="K392" s="343" t="s">
        <v>544</v>
      </c>
      <c r="L392" s="344"/>
      <c r="M392" s="344"/>
      <c r="N392" s="344"/>
      <c r="O392" s="404"/>
      <c r="P392" s="406"/>
      <c r="Q392" s="407"/>
      <c r="R392" s="407"/>
      <c r="S392" s="407"/>
      <c r="T392" s="408"/>
      <c r="U392" s="400"/>
      <c r="V392" s="401"/>
      <c r="W392" s="412"/>
      <c r="X392" s="413"/>
      <c r="Y392" s="414"/>
      <c r="Z392" s="165"/>
      <c r="AC392" s="345" t="b">
        <f t="shared" si="3"/>
        <v>0</v>
      </c>
    </row>
    <row r="393" spans="1:29" ht="20.100000000000001" customHeight="1" x14ac:dyDescent="0.15">
      <c r="C393" s="133"/>
      <c r="E393" s="339"/>
      <c r="F393" s="340"/>
      <c r="G393" s="341"/>
      <c r="H393" s="392"/>
      <c r="I393" s="393"/>
      <c r="J393" s="342" t="s">
        <v>130</v>
      </c>
      <c r="K393" s="343" t="s">
        <v>252</v>
      </c>
      <c r="L393" s="344"/>
      <c r="M393" s="344"/>
      <c r="N393" s="344"/>
      <c r="O393" s="404"/>
      <c r="P393" s="406"/>
      <c r="Q393" s="407"/>
      <c r="R393" s="407"/>
      <c r="S393" s="407"/>
      <c r="T393" s="408"/>
      <c r="U393" s="400"/>
      <c r="V393" s="401"/>
      <c r="W393" s="412"/>
      <c r="X393" s="413"/>
      <c r="Y393" s="414"/>
      <c r="Z393" s="165"/>
      <c r="AC393" s="345" t="b">
        <f t="shared" si="3"/>
        <v>0</v>
      </c>
    </row>
    <row r="394" spans="1:29" ht="20.100000000000001" customHeight="1" x14ac:dyDescent="0.15">
      <c r="C394" s="133"/>
      <c r="E394" s="339"/>
      <c r="F394" s="340"/>
      <c r="G394" s="341"/>
      <c r="H394" s="392"/>
      <c r="I394" s="393"/>
      <c r="J394" s="342" t="s">
        <v>132</v>
      </c>
      <c r="K394" s="343" t="s">
        <v>253</v>
      </c>
      <c r="L394" s="344"/>
      <c r="M394" s="344"/>
      <c r="N394" s="344"/>
      <c r="O394" s="404"/>
      <c r="P394" s="406"/>
      <c r="Q394" s="407"/>
      <c r="R394" s="407"/>
      <c r="S394" s="407"/>
      <c r="T394" s="408"/>
      <c r="U394" s="400"/>
      <c r="V394" s="401"/>
      <c r="W394" s="412"/>
      <c r="X394" s="413"/>
      <c r="Y394" s="414"/>
      <c r="Z394" s="165"/>
      <c r="AC394" s="345" t="b">
        <f t="shared" si="3"/>
        <v>0</v>
      </c>
    </row>
    <row r="395" spans="1:29" ht="20.100000000000001" customHeight="1" x14ac:dyDescent="0.15">
      <c r="C395" s="133"/>
      <c r="E395" s="339"/>
      <c r="F395" s="340"/>
      <c r="G395" s="341"/>
      <c r="H395" s="392"/>
      <c r="I395" s="393"/>
      <c r="J395" s="342" t="s">
        <v>134</v>
      </c>
      <c r="K395" s="343" t="s">
        <v>254</v>
      </c>
      <c r="L395" s="344"/>
      <c r="M395" s="344"/>
      <c r="N395" s="344"/>
      <c r="O395" s="404"/>
      <c r="P395" s="406"/>
      <c r="Q395" s="407"/>
      <c r="R395" s="407"/>
      <c r="S395" s="407"/>
      <c r="T395" s="408"/>
      <c r="U395" s="400"/>
      <c r="V395" s="401"/>
      <c r="W395" s="412"/>
      <c r="X395" s="413"/>
      <c r="Y395" s="414"/>
      <c r="Z395" s="165"/>
      <c r="AC395" s="345" t="b">
        <f t="shared" si="3"/>
        <v>0</v>
      </c>
    </row>
    <row r="396" spans="1:29" ht="20.100000000000001" customHeight="1" x14ac:dyDescent="0.15">
      <c r="C396" s="133"/>
      <c r="E396" s="339"/>
      <c r="F396" s="340"/>
      <c r="G396" s="341"/>
      <c r="H396" s="392"/>
      <c r="I396" s="393"/>
      <c r="J396" s="352" t="s">
        <v>136</v>
      </c>
      <c r="K396" s="343" t="s">
        <v>255</v>
      </c>
      <c r="L396" s="344"/>
      <c r="M396" s="344"/>
      <c r="N396" s="344"/>
      <c r="O396" s="404"/>
      <c r="P396" s="406"/>
      <c r="Q396" s="407"/>
      <c r="R396" s="407"/>
      <c r="S396" s="407"/>
      <c r="T396" s="408"/>
      <c r="U396" s="400"/>
      <c r="V396" s="401"/>
      <c r="W396" s="412"/>
      <c r="X396" s="413"/>
      <c r="Y396" s="414"/>
      <c r="Z396" s="165"/>
      <c r="AC396" s="345" t="b">
        <f t="shared" si="3"/>
        <v>0</v>
      </c>
    </row>
    <row r="397" spans="1:29" ht="20.100000000000001" customHeight="1" x14ac:dyDescent="0.15">
      <c r="A397" s="338">
        <f>IFERROR(IF(AND($O397="○", TRIM($P387)=""),1001,0),3)</f>
        <v>0</v>
      </c>
      <c r="C397" s="133"/>
      <c r="E397" s="339"/>
      <c r="F397" s="346"/>
      <c r="G397" s="347"/>
      <c r="H397" s="394"/>
      <c r="I397" s="395"/>
      <c r="J397" s="348" t="s">
        <v>138</v>
      </c>
      <c r="K397" s="349" t="s">
        <v>508</v>
      </c>
      <c r="L397" s="350"/>
      <c r="M397" s="350"/>
      <c r="N397" s="350"/>
      <c r="O397" s="405"/>
      <c r="P397" s="409"/>
      <c r="Q397" s="410"/>
      <c r="R397" s="410"/>
      <c r="S397" s="410"/>
      <c r="T397" s="411"/>
      <c r="U397" s="402"/>
      <c r="V397" s="403"/>
      <c r="W397" s="415"/>
      <c r="X397" s="416"/>
      <c r="Y397" s="417"/>
      <c r="Z397" s="165"/>
      <c r="AC397" s="345" t="b">
        <f t="shared" si="3"/>
        <v>0</v>
      </c>
    </row>
    <row r="398" spans="1:29" ht="20.100000000000001" customHeight="1" x14ac:dyDescent="0.15">
      <c r="A398" s="108">
        <f>IFERROR(IF(AND($H398="○", OR($AC398, TRIM($U398)="",$W398="")),1001,0),3)</f>
        <v>0</v>
      </c>
      <c r="C398" s="133"/>
      <c r="E398" s="339"/>
      <c r="F398" s="331" t="s">
        <v>546</v>
      </c>
      <c r="G398" s="332"/>
      <c r="H398" s="390"/>
      <c r="I398" s="391"/>
      <c r="J398" s="333" t="s">
        <v>119</v>
      </c>
      <c r="K398" s="334" t="s">
        <v>256</v>
      </c>
      <c r="L398" s="335"/>
      <c r="M398" s="335"/>
      <c r="N398" s="335"/>
      <c r="O398" s="397"/>
      <c r="P398" s="81"/>
      <c r="Q398" s="82"/>
      <c r="R398" s="82"/>
      <c r="S398" s="82"/>
      <c r="T398" s="83"/>
      <c r="U398" s="398"/>
      <c r="V398" s="399"/>
      <c r="W398" s="14"/>
      <c r="X398" s="15"/>
      <c r="Y398" s="16"/>
      <c r="Z398" s="165"/>
      <c r="AC398" s="337" t="b">
        <f>OR(AND($H398="○",COUNTIF($O398:$O403,"○")=0), AND($H398&lt;&gt;"○",COUNTIF($O398:$O403,"○")&lt;&gt;0))</f>
        <v>0</v>
      </c>
    </row>
    <row r="399" spans="1:29" ht="20.100000000000001" customHeight="1" x14ac:dyDescent="0.15">
      <c r="A399" s="338">
        <f>IFERROR(IF(AND($H398&lt;&gt;"○", $AC398),1001,0),3)</f>
        <v>0</v>
      </c>
      <c r="B399" s="418"/>
      <c r="C399" s="133"/>
      <c r="E399" s="339"/>
      <c r="F399" s="340"/>
      <c r="G399" s="341"/>
      <c r="H399" s="392"/>
      <c r="I399" s="393"/>
      <c r="J399" s="352" t="s">
        <v>121</v>
      </c>
      <c r="K399" s="343" t="s">
        <v>257</v>
      </c>
      <c r="L399" s="344"/>
      <c r="M399" s="344"/>
      <c r="N399" s="344"/>
      <c r="O399" s="404"/>
      <c r="P399" s="406"/>
      <c r="Q399" s="407"/>
      <c r="R399" s="407"/>
      <c r="S399" s="407"/>
      <c r="T399" s="408"/>
      <c r="U399" s="400"/>
      <c r="V399" s="401"/>
      <c r="W399" s="412"/>
      <c r="X399" s="413"/>
      <c r="Y399" s="414"/>
      <c r="Z399" s="165"/>
      <c r="AC399" s="345" t="b">
        <f t="shared" si="3"/>
        <v>0</v>
      </c>
    </row>
    <row r="400" spans="1:29" ht="20.100000000000001" customHeight="1" x14ac:dyDescent="0.15">
      <c r="C400" s="133"/>
      <c r="E400" s="339"/>
      <c r="F400" s="340"/>
      <c r="G400" s="341"/>
      <c r="H400" s="392"/>
      <c r="I400" s="393"/>
      <c r="J400" s="342" t="s">
        <v>123</v>
      </c>
      <c r="K400" s="343" t="s">
        <v>258</v>
      </c>
      <c r="L400" s="344"/>
      <c r="M400" s="344"/>
      <c r="N400" s="344"/>
      <c r="O400" s="404"/>
      <c r="P400" s="406"/>
      <c r="Q400" s="407"/>
      <c r="R400" s="407"/>
      <c r="S400" s="407"/>
      <c r="T400" s="408"/>
      <c r="U400" s="400"/>
      <c r="V400" s="401"/>
      <c r="W400" s="412"/>
      <c r="X400" s="413"/>
      <c r="Y400" s="414"/>
      <c r="Z400" s="165"/>
      <c r="AC400" s="345" t="b">
        <f t="shared" si="3"/>
        <v>0</v>
      </c>
    </row>
    <row r="401" spans="1:29" ht="20.100000000000001" customHeight="1" x14ac:dyDescent="0.15">
      <c r="C401" s="133"/>
      <c r="E401" s="339"/>
      <c r="F401" s="340"/>
      <c r="G401" s="341"/>
      <c r="H401" s="392"/>
      <c r="I401" s="393"/>
      <c r="J401" s="342" t="s">
        <v>124</v>
      </c>
      <c r="K401" s="343" t="s">
        <v>259</v>
      </c>
      <c r="L401" s="344"/>
      <c r="M401" s="344"/>
      <c r="N401" s="344"/>
      <c r="O401" s="404"/>
      <c r="P401" s="406"/>
      <c r="Q401" s="407"/>
      <c r="R401" s="407"/>
      <c r="S401" s="407"/>
      <c r="T401" s="408"/>
      <c r="U401" s="400"/>
      <c r="V401" s="401"/>
      <c r="W401" s="412"/>
      <c r="X401" s="413"/>
      <c r="Y401" s="414"/>
      <c r="Z401" s="165"/>
      <c r="AC401" s="345" t="b">
        <f t="shared" si="3"/>
        <v>0</v>
      </c>
    </row>
    <row r="402" spans="1:29" ht="20.100000000000001" customHeight="1" x14ac:dyDescent="0.15">
      <c r="C402" s="133"/>
      <c r="E402" s="339"/>
      <c r="F402" s="340"/>
      <c r="G402" s="341"/>
      <c r="H402" s="392"/>
      <c r="I402" s="393"/>
      <c r="J402" s="342" t="s">
        <v>126</v>
      </c>
      <c r="K402" s="343" t="s">
        <v>260</v>
      </c>
      <c r="L402" s="344"/>
      <c r="M402" s="344"/>
      <c r="N402" s="344"/>
      <c r="O402" s="404"/>
      <c r="P402" s="406"/>
      <c r="Q402" s="407"/>
      <c r="R402" s="407"/>
      <c r="S402" s="407"/>
      <c r="T402" s="408"/>
      <c r="U402" s="400"/>
      <c r="V402" s="401"/>
      <c r="W402" s="412"/>
      <c r="X402" s="413"/>
      <c r="Y402" s="414"/>
      <c r="Z402" s="165"/>
      <c r="AC402" s="345" t="b">
        <f t="shared" si="3"/>
        <v>0</v>
      </c>
    </row>
    <row r="403" spans="1:29" ht="20.100000000000001" customHeight="1" x14ac:dyDescent="0.15">
      <c r="A403" s="338">
        <f>IFERROR(IF(AND($O403="○", TRIM($P398)=""),1001,0),3)</f>
        <v>0</v>
      </c>
      <c r="C403" s="133"/>
      <c r="E403" s="339"/>
      <c r="F403" s="346"/>
      <c r="G403" s="347"/>
      <c r="H403" s="394"/>
      <c r="I403" s="395"/>
      <c r="J403" s="353" t="s">
        <v>128</v>
      </c>
      <c r="K403" s="349" t="s">
        <v>509</v>
      </c>
      <c r="L403" s="350"/>
      <c r="M403" s="350"/>
      <c r="N403" s="350"/>
      <c r="O403" s="405"/>
      <c r="P403" s="409"/>
      <c r="Q403" s="410"/>
      <c r="R403" s="410"/>
      <c r="S403" s="410"/>
      <c r="T403" s="411"/>
      <c r="U403" s="402"/>
      <c r="V403" s="403"/>
      <c r="W403" s="415"/>
      <c r="X403" s="416"/>
      <c r="Y403" s="417"/>
      <c r="Z403" s="165"/>
      <c r="AC403" s="345" t="b">
        <f t="shared" si="3"/>
        <v>0</v>
      </c>
    </row>
    <row r="404" spans="1:29" ht="20.100000000000001" customHeight="1" x14ac:dyDescent="0.15">
      <c r="A404" s="108">
        <f>IFERROR(IF(AND($H404="○", OR($AC404, TRIM($U404)="",$W404="")),1001,0),3)</f>
        <v>0</v>
      </c>
      <c r="C404" s="133"/>
      <c r="E404" s="339"/>
      <c r="F404" s="331" t="s">
        <v>547</v>
      </c>
      <c r="G404" s="332"/>
      <c r="H404" s="390"/>
      <c r="I404" s="391"/>
      <c r="J404" s="333" t="s">
        <v>119</v>
      </c>
      <c r="K404" s="334" t="s">
        <v>261</v>
      </c>
      <c r="L404" s="335"/>
      <c r="M404" s="335"/>
      <c r="N404" s="335"/>
      <c r="O404" s="397"/>
      <c r="P404" s="81"/>
      <c r="Q404" s="82"/>
      <c r="R404" s="82"/>
      <c r="S404" s="82"/>
      <c r="T404" s="83"/>
      <c r="U404" s="398"/>
      <c r="V404" s="399"/>
      <c r="W404" s="14"/>
      <c r="X404" s="15"/>
      <c r="Y404" s="16"/>
      <c r="Z404" s="165"/>
      <c r="AC404" s="337" t="b">
        <f>OR(AND($H404="○",COUNTIF($O404:$O416,"○")=0), AND($H404&lt;&gt;"○",COUNTIF($O404:$O416,"○")&lt;&gt;0))</f>
        <v>0</v>
      </c>
    </row>
    <row r="405" spans="1:29" ht="20.100000000000001" customHeight="1" x14ac:dyDescent="0.15">
      <c r="A405" s="338">
        <f>IFERROR(IF(AND($H404&lt;&gt;"○", $AC404),1001,0),3)</f>
        <v>0</v>
      </c>
      <c r="B405" s="418"/>
      <c r="C405" s="133"/>
      <c r="E405" s="339"/>
      <c r="F405" s="340"/>
      <c r="G405" s="341"/>
      <c r="H405" s="392"/>
      <c r="I405" s="393"/>
      <c r="J405" s="342" t="s">
        <v>121</v>
      </c>
      <c r="K405" s="343" t="s">
        <v>262</v>
      </c>
      <c r="L405" s="344"/>
      <c r="M405" s="344"/>
      <c r="N405" s="344"/>
      <c r="O405" s="404"/>
      <c r="P405" s="406"/>
      <c r="Q405" s="407"/>
      <c r="R405" s="407"/>
      <c r="S405" s="407"/>
      <c r="T405" s="408"/>
      <c r="U405" s="400"/>
      <c r="V405" s="401"/>
      <c r="W405" s="412"/>
      <c r="X405" s="413"/>
      <c r="Y405" s="414"/>
      <c r="Z405" s="165"/>
      <c r="AC405" s="345" t="b">
        <f t="shared" si="3"/>
        <v>0</v>
      </c>
    </row>
    <row r="406" spans="1:29" ht="20.100000000000001" customHeight="1" x14ac:dyDescent="0.15">
      <c r="C406" s="133"/>
      <c r="E406" s="339"/>
      <c r="F406" s="340"/>
      <c r="G406" s="341"/>
      <c r="H406" s="392"/>
      <c r="I406" s="393"/>
      <c r="J406" s="352" t="s">
        <v>123</v>
      </c>
      <c r="K406" s="343" t="s">
        <v>263</v>
      </c>
      <c r="L406" s="344"/>
      <c r="M406" s="344"/>
      <c r="N406" s="344"/>
      <c r="O406" s="404"/>
      <c r="P406" s="406"/>
      <c r="Q406" s="407"/>
      <c r="R406" s="407"/>
      <c r="S406" s="407"/>
      <c r="T406" s="408"/>
      <c r="U406" s="400"/>
      <c r="V406" s="401"/>
      <c r="W406" s="412"/>
      <c r="X406" s="413"/>
      <c r="Y406" s="414"/>
      <c r="Z406" s="165"/>
      <c r="AC406" s="345" t="b">
        <f t="shared" si="3"/>
        <v>0</v>
      </c>
    </row>
    <row r="407" spans="1:29" ht="20.100000000000001" customHeight="1" x14ac:dyDescent="0.15">
      <c r="C407" s="133"/>
      <c r="E407" s="339"/>
      <c r="F407" s="340"/>
      <c r="G407" s="341"/>
      <c r="H407" s="392"/>
      <c r="I407" s="393"/>
      <c r="J407" s="342" t="s">
        <v>124</v>
      </c>
      <c r="K407" s="343" t="s">
        <v>264</v>
      </c>
      <c r="L407" s="344"/>
      <c r="M407" s="344"/>
      <c r="N407" s="344"/>
      <c r="O407" s="404"/>
      <c r="P407" s="406"/>
      <c r="Q407" s="407"/>
      <c r="R407" s="407"/>
      <c r="S407" s="407"/>
      <c r="T407" s="408"/>
      <c r="U407" s="400"/>
      <c r="V407" s="401"/>
      <c r="W407" s="412"/>
      <c r="X407" s="413"/>
      <c r="Y407" s="414"/>
      <c r="Z407" s="165"/>
      <c r="AC407" s="345" t="b">
        <f t="shared" si="3"/>
        <v>0</v>
      </c>
    </row>
    <row r="408" spans="1:29" ht="20.100000000000001" customHeight="1" x14ac:dyDescent="0.15">
      <c r="C408" s="133"/>
      <c r="E408" s="339"/>
      <c r="F408" s="340"/>
      <c r="G408" s="341"/>
      <c r="H408" s="392"/>
      <c r="I408" s="393"/>
      <c r="J408" s="342" t="s">
        <v>126</v>
      </c>
      <c r="K408" s="343" t="s">
        <v>265</v>
      </c>
      <c r="L408" s="344"/>
      <c r="M408" s="344"/>
      <c r="N408" s="344"/>
      <c r="O408" s="404"/>
      <c r="P408" s="406"/>
      <c r="Q408" s="407"/>
      <c r="R408" s="407"/>
      <c r="S408" s="407"/>
      <c r="T408" s="408"/>
      <c r="U408" s="400"/>
      <c r="V408" s="401"/>
      <c r="W408" s="412"/>
      <c r="X408" s="413"/>
      <c r="Y408" s="414"/>
      <c r="Z408" s="165"/>
      <c r="AC408" s="345" t="b">
        <f t="shared" si="3"/>
        <v>0</v>
      </c>
    </row>
    <row r="409" spans="1:29" ht="20.100000000000001" customHeight="1" x14ac:dyDescent="0.15">
      <c r="C409" s="133"/>
      <c r="E409" s="339"/>
      <c r="F409" s="340"/>
      <c r="G409" s="341"/>
      <c r="H409" s="392"/>
      <c r="I409" s="393"/>
      <c r="J409" s="342" t="s">
        <v>128</v>
      </c>
      <c r="K409" s="343" t="s">
        <v>266</v>
      </c>
      <c r="L409" s="344"/>
      <c r="M409" s="344"/>
      <c r="N409" s="344"/>
      <c r="O409" s="404"/>
      <c r="P409" s="406"/>
      <c r="Q409" s="407"/>
      <c r="R409" s="407"/>
      <c r="S409" s="407"/>
      <c r="T409" s="408"/>
      <c r="U409" s="400"/>
      <c r="V409" s="401"/>
      <c r="W409" s="412"/>
      <c r="X409" s="413"/>
      <c r="Y409" s="414"/>
      <c r="Z409" s="165"/>
      <c r="AC409" s="345" t="b">
        <f t="shared" si="3"/>
        <v>0</v>
      </c>
    </row>
    <row r="410" spans="1:29" ht="20.100000000000001" customHeight="1" x14ac:dyDescent="0.15">
      <c r="C410" s="133"/>
      <c r="E410" s="339"/>
      <c r="F410" s="340"/>
      <c r="G410" s="341"/>
      <c r="H410" s="392"/>
      <c r="I410" s="393"/>
      <c r="J410" s="352" t="s">
        <v>130</v>
      </c>
      <c r="K410" s="343" t="s">
        <v>267</v>
      </c>
      <c r="L410" s="344"/>
      <c r="M410" s="344"/>
      <c r="N410" s="344"/>
      <c r="O410" s="404"/>
      <c r="P410" s="406"/>
      <c r="Q410" s="407"/>
      <c r="R410" s="407"/>
      <c r="S410" s="407"/>
      <c r="T410" s="408"/>
      <c r="U410" s="400"/>
      <c r="V410" s="401"/>
      <c r="W410" s="412"/>
      <c r="X410" s="413"/>
      <c r="Y410" s="414"/>
      <c r="Z410" s="165"/>
      <c r="AC410" s="345" t="b">
        <f t="shared" si="3"/>
        <v>0</v>
      </c>
    </row>
    <row r="411" spans="1:29" ht="20.100000000000001" customHeight="1" x14ac:dyDescent="0.15">
      <c r="C411" s="133"/>
      <c r="E411" s="339"/>
      <c r="F411" s="340"/>
      <c r="G411" s="341"/>
      <c r="H411" s="392"/>
      <c r="I411" s="393"/>
      <c r="J411" s="342" t="s">
        <v>132</v>
      </c>
      <c r="K411" s="343" t="s">
        <v>268</v>
      </c>
      <c r="L411" s="344"/>
      <c r="M411" s="344"/>
      <c r="N411" s="344"/>
      <c r="O411" s="404"/>
      <c r="P411" s="406"/>
      <c r="Q411" s="407"/>
      <c r="R411" s="407"/>
      <c r="S411" s="407"/>
      <c r="T411" s="408"/>
      <c r="U411" s="400"/>
      <c r="V411" s="401"/>
      <c r="W411" s="412"/>
      <c r="X411" s="413"/>
      <c r="Y411" s="414"/>
      <c r="Z411" s="165"/>
      <c r="AC411" s="345" t="b">
        <f t="shared" si="3"/>
        <v>0</v>
      </c>
    </row>
    <row r="412" spans="1:29" ht="20.100000000000001" customHeight="1" x14ac:dyDescent="0.15">
      <c r="C412" s="133"/>
      <c r="E412" s="339"/>
      <c r="F412" s="340"/>
      <c r="G412" s="341"/>
      <c r="H412" s="392"/>
      <c r="I412" s="393"/>
      <c r="J412" s="342" t="s">
        <v>134</v>
      </c>
      <c r="K412" s="343" t="s">
        <v>269</v>
      </c>
      <c r="L412" s="344"/>
      <c r="M412" s="344"/>
      <c r="N412" s="344"/>
      <c r="O412" s="404"/>
      <c r="P412" s="406"/>
      <c r="Q412" s="407"/>
      <c r="R412" s="407"/>
      <c r="S412" s="407"/>
      <c r="T412" s="408"/>
      <c r="U412" s="400"/>
      <c r="V412" s="401"/>
      <c r="W412" s="412"/>
      <c r="X412" s="413"/>
      <c r="Y412" s="414"/>
      <c r="Z412" s="165"/>
      <c r="AC412" s="345" t="b">
        <f t="shared" si="3"/>
        <v>0</v>
      </c>
    </row>
    <row r="413" spans="1:29" ht="20.100000000000001" customHeight="1" x14ac:dyDescent="0.15">
      <c r="C413" s="133"/>
      <c r="E413" s="339"/>
      <c r="F413" s="340"/>
      <c r="G413" s="341"/>
      <c r="H413" s="392"/>
      <c r="I413" s="393"/>
      <c r="J413" s="342" t="s">
        <v>136</v>
      </c>
      <c r="K413" s="343" t="s">
        <v>270</v>
      </c>
      <c r="L413" s="344"/>
      <c r="M413" s="344"/>
      <c r="N413" s="344"/>
      <c r="O413" s="404"/>
      <c r="P413" s="406"/>
      <c r="Q413" s="407"/>
      <c r="R413" s="407"/>
      <c r="S413" s="407"/>
      <c r="T413" s="408"/>
      <c r="U413" s="400"/>
      <c r="V413" s="401"/>
      <c r="W413" s="412"/>
      <c r="X413" s="413"/>
      <c r="Y413" s="414"/>
      <c r="Z413" s="165"/>
      <c r="AC413" s="345" t="b">
        <f t="shared" si="3"/>
        <v>0</v>
      </c>
    </row>
    <row r="414" spans="1:29" ht="20.100000000000001" customHeight="1" x14ac:dyDescent="0.15">
      <c r="C414" s="133"/>
      <c r="E414" s="339"/>
      <c r="F414" s="340"/>
      <c r="G414" s="341"/>
      <c r="H414" s="392"/>
      <c r="I414" s="393"/>
      <c r="J414" s="352" t="s">
        <v>138</v>
      </c>
      <c r="K414" s="343" t="s">
        <v>271</v>
      </c>
      <c r="L414" s="344"/>
      <c r="M414" s="344"/>
      <c r="N414" s="344"/>
      <c r="O414" s="404"/>
      <c r="P414" s="406"/>
      <c r="Q414" s="407"/>
      <c r="R414" s="407"/>
      <c r="S414" s="407"/>
      <c r="T414" s="408"/>
      <c r="U414" s="400"/>
      <c r="V414" s="401"/>
      <c r="W414" s="412"/>
      <c r="X414" s="413"/>
      <c r="Y414" s="414"/>
      <c r="Z414" s="165"/>
      <c r="AC414" s="345" t="b">
        <f t="shared" si="3"/>
        <v>0</v>
      </c>
    </row>
    <row r="415" spans="1:29" ht="20.100000000000001" customHeight="1" x14ac:dyDescent="0.15">
      <c r="C415" s="133"/>
      <c r="E415" s="339"/>
      <c r="F415" s="340"/>
      <c r="G415" s="341"/>
      <c r="H415" s="392"/>
      <c r="I415" s="393"/>
      <c r="J415" s="342" t="s">
        <v>140</v>
      </c>
      <c r="K415" s="343" t="s">
        <v>272</v>
      </c>
      <c r="L415" s="344"/>
      <c r="M415" s="344"/>
      <c r="N415" s="344"/>
      <c r="O415" s="404"/>
      <c r="P415" s="406"/>
      <c r="Q415" s="407"/>
      <c r="R415" s="407"/>
      <c r="S415" s="407"/>
      <c r="T415" s="408"/>
      <c r="U415" s="400"/>
      <c r="V415" s="401"/>
      <c r="W415" s="412"/>
      <c r="X415" s="413"/>
      <c r="Y415" s="414"/>
      <c r="Z415" s="165"/>
      <c r="AC415" s="345" t="b">
        <f t="shared" si="3"/>
        <v>0</v>
      </c>
    </row>
    <row r="416" spans="1:29" ht="20.100000000000001" customHeight="1" x14ac:dyDescent="0.15">
      <c r="A416" s="338">
        <f>IFERROR(IF(AND($O416="○", TRIM($P404)=""),1001,0),3)</f>
        <v>0</v>
      </c>
      <c r="C416" s="133"/>
      <c r="E416" s="339"/>
      <c r="F416" s="346"/>
      <c r="G416" s="347"/>
      <c r="H416" s="394"/>
      <c r="I416" s="395"/>
      <c r="J416" s="348" t="s">
        <v>142</v>
      </c>
      <c r="K416" s="349" t="s">
        <v>510</v>
      </c>
      <c r="L416" s="350"/>
      <c r="M416" s="350"/>
      <c r="N416" s="350"/>
      <c r="O416" s="405"/>
      <c r="P416" s="409"/>
      <c r="Q416" s="410"/>
      <c r="R416" s="410"/>
      <c r="S416" s="410"/>
      <c r="T416" s="411"/>
      <c r="U416" s="402"/>
      <c r="V416" s="403"/>
      <c r="W416" s="415"/>
      <c r="X416" s="416"/>
      <c r="Y416" s="417"/>
      <c r="Z416" s="165"/>
      <c r="AC416" s="345" t="b">
        <f t="shared" si="3"/>
        <v>0</v>
      </c>
    </row>
    <row r="417" spans="1:29" ht="20.100000000000001" customHeight="1" x14ac:dyDescent="0.15">
      <c r="A417" s="108">
        <f>IFERROR(IF(AND($H417="○", OR($AC417, TRIM($U417)="",$W417="")),1001,0),3)</f>
        <v>0</v>
      </c>
      <c r="C417" s="133"/>
      <c r="E417" s="339"/>
      <c r="F417" s="331" t="s">
        <v>548</v>
      </c>
      <c r="G417" s="332"/>
      <c r="H417" s="390"/>
      <c r="I417" s="391"/>
      <c r="J417" s="354" t="s">
        <v>119</v>
      </c>
      <c r="K417" s="334" t="s">
        <v>273</v>
      </c>
      <c r="L417" s="335"/>
      <c r="M417" s="335"/>
      <c r="N417" s="335"/>
      <c r="O417" s="397"/>
      <c r="P417" s="81"/>
      <c r="Q417" s="82"/>
      <c r="R417" s="82"/>
      <c r="S417" s="82"/>
      <c r="T417" s="83"/>
      <c r="U417" s="398"/>
      <c r="V417" s="399"/>
      <c r="W417" s="14"/>
      <c r="X417" s="15"/>
      <c r="Y417" s="16"/>
      <c r="Z417" s="165"/>
      <c r="AC417" s="337" t="b">
        <f>OR(AND($H417="○",COUNTIF($O417:$O429,"○")=0), AND($H417&lt;&gt;"○",COUNTIF($O417:$O429,"○")&lt;&gt;0))</f>
        <v>0</v>
      </c>
    </row>
    <row r="418" spans="1:29" ht="20.100000000000001" customHeight="1" x14ac:dyDescent="0.15">
      <c r="A418" s="338">
        <f>IFERROR(IF(AND($H417&lt;&gt;"○", $AC417),1001,0),3)</f>
        <v>0</v>
      </c>
      <c r="B418" s="418"/>
      <c r="C418" s="133"/>
      <c r="E418" s="339"/>
      <c r="F418" s="340"/>
      <c r="G418" s="341"/>
      <c r="H418" s="392"/>
      <c r="I418" s="393"/>
      <c r="J418" s="342" t="s">
        <v>121</v>
      </c>
      <c r="K418" s="343" t="s">
        <v>274</v>
      </c>
      <c r="L418" s="344"/>
      <c r="M418" s="344"/>
      <c r="N418" s="344"/>
      <c r="O418" s="404"/>
      <c r="P418" s="406"/>
      <c r="Q418" s="407"/>
      <c r="R418" s="407"/>
      <c r="S418" s="407"/>
      <c r="T418" s="408"/>
      <c r="U418" s="400"/>
      <c r="V418" s="401"/>
      <c r="W418" s="412"/>
      <c r="X418" s="413"/>
      <c r="Y418" s="414"/>
      <c r="Z418" s="165"/>
      <c r="AC418" s="345" t="b">
        <f t="shared" si="3"/>
        <v>0</v>
      </c>
    </row>
    <row r="419" spans="1:29" ht="20.100000000000001" customHeight="1" x14ac:dyDescent="0.15">
      <c r="C419" s="133"/>
      <c r="E419" s="339"/>
      <c r="F419" s="340"/>
      <c r="G419" s="341"/>
      <c r="H419" s="392"/>
      <c r="I419" s="393"/>
      <c r="J419" s="342" t="s">
        <v>123</v>
      </c>
      <c r="K419" s="343" t="s">
        <v>275</v>
      </c>
      <c r="L419" s="344"/>
      <c r="M419" s="344"/>
      <c r="N419" s="344"/>
      <c r="O419" s="404"/>
      <c r="P419" s="406"/>
      <c r="Q419" s="407"/>
      <c r="R419" s="407"/>
      <c r="S419" s="407"/>
      <c r="T419" s="408"/>
      <c r="U419" s="400"/>
      <c r="V419" s="401"/>
      <c r="W419" s="412"/>
      <c r="X419" s="413"/>
      <c r="Y419" s="414"/>
      <c r="Z419" s="165"/>
      <c r="AC419" s="345" t="b">
        <f t="shared" si="3"/>
        <v>0</v>
      </c>
    </row>
    <row r="420" spans="1:29" ht="20.100000000000001" customHeight="1" x14ac:dyDescent="0.15">
      <c r="C420" s="133"/>
      <c r="E420" s="339"/>
      <c r="F420" s="340"/>
      <c r="G420" s="341"/>
      <c r="H420" s="392"/>
      <c r="I420" s="393"/>
      <c r="J420" s="342" t="s">
        <v>124</v>
      </c>
      <c r="K420" s="343" t="s">
        <v>276</v>
      </c>
      <c r="L420" s="344"/>
      <c r="M420" s="344"/>
      <c r="N420" s="344"/>
      <c r="O420" s="404"/>
      <c r="P420" s="406"/>
      <c r="Q420" s="407"/>
      <c r="R420" s="407"/>
      <c r="S420" s="407"/>
      <c r="T420" s="408"/>
      <c r="U420" s="400"/>
      <c r="V420" s="401"/>
      <c r="W420" s="412"/>
      <c r="X420" s="413"/>
      <c r="Y420" s="414"/>
      <c r="Z420" s="165"/>
      <c r="AC420" s="345" t="b">
        <f t="shared" si="3"/>
        <v>0</v>
      </c>
    </row>
    <row r="421" spans="1:29" ht="20.100000000000001" customHeight="1" x14ac:dyDescent="0.15">
      <c r="C421" s="133"/>
      <c r="E421" s="339"/>
      <c r="F421" s="340"/>
      <c r="G421" s="341"/>
      <c r="H421" s="392"/>
      <c r="I421" s="393"/>
      <c r="J421" s="352" t="s">
        <v>126</v>
      </c>
      <c r="K421" s="343" t="s">
        <v>277</v>
      </c>
      <c r="L421" s="344"/>
      <c r="M421" s="344"/>
      <c r="N421" s="344"/>
      <c r="O421" s="404"/>
      <c r="P421" s="406"/>
      <c r="Q421" s="407"/>
      <c r="R421" s="407"/>
      <c r="S421" s="407"/>
      <c r="T421" s="408"/>
      <c r="U421" s="400"/>
      <c r="V421" s="401"/>
      <c r="W421" s="412"/>
      <c r="X421" s="413"/>
      <c r="Y421" s="414"/>
      <c r="Z421" s="165"/>
      <c r="AC421" s="345" t="b">
        <f t="shared" si="3"/>
        <v>0</v>
      </c>
    </row>
    <row r="422" spans="1:29" ht="20.100000000000001" customHeight="1" x14ac:dyDescent="0.15">
      <c r="C422" s="133"/>
      <c r="E422" s="339"/>
      <c r="F422" s="340"/>
      <c r="G422" s="341"/>
      <c r="H422" s="392"/>
      <c r="I422" s="393"/>
      <c r="J422" s="342" t="s">
        <v>128</v>
      </c>
      <c r="K422" s="343" t="s">
        <v>278</v>
      </c>
      <c r="L422" s="344"/>
      <c r="M422" s="344"/>
      <c r="N422" s="344"/>
      <c r="O422" s="404"/>
      <c r="P422" s="406"/>
      <c r="Q422" s="407"/>
      <c r="R422" s="407"/>
      <c r="S422" s="407"/>
      <c r="T422" s="408"/>
      <c r="U422" s="400"/>
      <c r="V422" s="401"/>
      <c r="W422" s="412"/>
      <c r="X422" s="413"/>
      <c r="Y422" s="414"/>
      <c r="Z422" s="165"/>
      <c r="AC422" s="345" t="b">
        <f t="shared" si="3"/>
        <v>0</v>
      </c>
    </row>
    <row r="423" spans="1:29" ht="20.100000000000001" customHeight="1" x14ac:dyDescent="0.15">
      <c r="C423" s="133"/>
      <c r="E423" s="339"/>
      <c r="F423" s="340"/>
      <c r="G423" s="341"/>
      <c r="H423" s="392"/>
      <c r="I423" s="393"/>
      <c r="J423" s="342" t="s">
        <v>130</v>
      </c>
      <c r="K423" s="343" t="s">
        <v>279</v>
      </c>
      <c r="L423" s="344"/>
      <c r="M423" s="344"/>
      <c r="N423" s="344"/>
      <c r="O423" s="404"/>
      <c r="P423" s="406"/>
      <c r="Q423" s="407"/>
      <c r="R423" s="407"/>
      <c r="S423" s="407"/>
      <c r="T423" s="408"/>
      <c r="U423" s="400"/>
      <c r="V423" s="401"/>
      <c r="W423" s="412"/>
      <c r="X423" s="413"/>
      <c r="Y423" s="414"/>
      <c r="Z423" s="165"/>
      <c r="AC423" s="345" t="b">
        <f t="shared" si="3"/>
        <v>0</v>
      </c>
    </row>
    <row r="424" spans="1:29" ht="20.100000000000001" customHeight="1" x14ac:dyDescent="0.15">
      <c r="C424" s="133"/>
      <c r="E424" s="339"/>
      <c r="F424" s="340"/>
      <c r="G424" s="341"/>
      <c r="H424" s="392"/>
      <c r="I424" s="393"/>
      <c r="J424" s="342" t="s">
        <v>132</v>
      </c>
      <c r="K424" s="343" t="s">
        <v>280</v>
      </c>
      <c r="L424" s="344"/>
      <c r="M424" s="344"/>
      <c r="N424" s="344"/>
      <c r="O424" s="404"/>
      <c r="P424" s="406"/>
      <c r="Q424" s="407"/>
      <c r="R424" s="407"/>
      <c r="S424" s="407"/>
      <c r="T424" s="408"/>
      <c r="U424" s="400"/>
      <c r="V424" s="401"/>
      <c r="W424" s="412"/>
      <c r="X424" s="413"/>
      <c r="Y424" s="414"/>
      <c r="Z424" s="165"/>
      <c r="AC424" s="345" t="b">
        <f t="shared" si="3"/>
        <v>0</v>
      </c>
    </row>
    <row r="425" spans="1:29" ht="20.100000000000001" customHeight="1" x14ac:dyDescent="0.15">
      <c r="C425" s="133"/>
      <c r="E425" s="339"/>
      <c r="F425" s="340"/>
      <c r="G425" s="341"/>
      <c r="H425" s="392"/>
      <c r="I425" s="393"/>
      <c r="J425" s="352" t="s">
        <v>134</v>
      </c>
      <c r="K425" s="343" t="s">
        <v>281</v>
      </c>
      <c r="L425" s="344"/>
      <c r="M425" s="344"/>
      <c r="N425" s="344"/>
      <c r="O425" s="404"/>
      <c r="P425" s="406"/>
      <c r="Q425" s="407"/>
      <c r="R425" s="407"/>
      <c r="S425" s="407"/>
      <c r="T425" s="408"/>
      <c r="U425" s="400"/>
      <c r="V425" s="401"/>
      <c r="W425" s="412"/>
      <c r="X425" s="413"/>
      <c r="Y425" s="414"/>
      <c r="Z425" s="165"/>
      <c r="AC425" s="345" t="b">
        <f t="shared" si="3"/>
        <v>0</v>
      </c>
    </row>
    <row r="426" spans="1:29" ht="20.100000000000001" customHeight="1" x14ac:dyDescent="0.15">
      <c r="C426" s="133"/>
      <c r="E426" s="339"/>
      <c r="F426" s="340"/>
      <c r="G426" s="341"/>
      <c r="H426" s="392"/>
      <c r="I426" s="393"/>
      <c r="J426" s="342" t="s">
        <v>136</v>
      </c>
      <c r="K426" s="343" t="s">
        <v>282</v>
      </c>
      <c r="L426" s="344"/>
      <c r="M426" s="344"/>
      <c r="N426" s="344"/>
      <c r="O426" s="404"/>
      <c r="P426" s="406"/>
      <c r="Q426" s="407"/>
      <c r="R426" s="407"/>
      <c r="S426" s="407"/>
      <c r="T426" s="408"/>
      <c r="U426" s="400"/>
      <c r="V426" s="401"/>
      <c r="W426" s="412"/>
      <c r="X426" s="413"/>
      <c r="Y426" s="414"/>
      <c r="Z426" s="165"/>
      <c r="AC426" s="345" t="b">
        <f t="shared" si="3"/>
        <v>0</v>
      </c>
    </row>
    <row r="427" spans="1:29" ht="20.100000000000001" customHeight="1" x14ac:dyDescent="0.15">
      <c r="C427" s="133"/>
      <c r="E427" s="339"/>
      <c r="F427" s="340"/>
      <c r="G427" s="341"/>
      <c r="H427" s="392"/>
      <c r="I427" s="393"/>
      <c r="J427" s="342" t="s">
        <v>138</v>
      </c>
      <c r="K427" s="343" t="s">
        <v>283</v>
      </c>
      <c r="L427" s="344"/>
      <c r="M427" s="344"/>
      <c r="N427" s="344"/>
      <c r="O427" s="404"/>
      <c r="P427" s="406"/>
      <c r="Q427" s="407"/>
      <c r="R427" s="407"/>
      <c r="S427" s="407"/>
      <c r="T427" s="408"/>
      <c r="U427" s="400"/>
      <c r="V427" s="401"/>
      <c r="W427" s="412"/>
      <c r="X427" s="413"/>
      <c r="Y427" s="414"/>
      <c r="Z427" s="165"/>
      <c r="AC427" s="345" t="b">
        <f t="shared" si="3"/>
        <v>0</v>
      </c>
    </row>
    <row r="428" spans="1:29" ht="20.100000000000001" customHeight="1" x14ac:dyDescent="0.15">
      <c r="C428" s="133"/>
      <c r="E428" s="339"/>
      <c r="F428" s="340"/>
      <c r="G428" s="341"/>
      <c r="H428" s="392"/>
      <c r="I428" s="393"/>
      <c r="J428" s="342" t="s">
        <v>140</v>
      </c>
      <c r="K428" s="343" t="s">
        <v>284</v>
      </c>
      <c r="L428" s="344"/>
      <c r="M428" s="344"/>
      <c r="N428" s="344"/>
      <c r="O428" s="404"/>
      <c r="P428" s="406"/>
      <c r="Q428" s="407"/>
      <c r="R428" s="407"/>
      <c r="S428" s="407"/>
      <c r="T428" s="408"/>
      <c r="U428" s="400"/>
      <c r="V428" s="401"/>
      <c r="W428" s="412"/>
      <c r="X428" s="413"/>
      <c r="Y428" s="414"/>
      <c r="Z428" s="165"/>
      <c r="AC428" s="345" t="b">
        <f t="shared" si="3"/>
        <v>0</v>
      </c>
    </row>
    <row r="429" spans="1:29" ht="20.100000000000001" customHeight="1" x14ac:dyDescent="0.15">
      <c r="A429" s="338">
        <f>IFERROR(IF(AND($O429="○", TRIM($P417)=""),1001,0),3)</f>
        <v>0</v>
      </c>
      <c r="C429" s="133"/>
      <c r="E429" s="339"/>
      <c r="F429" s="346"/>
      <c r="G429" s="347"/>
      <c r="H429" s="394"/>
      <c r="I429" s="395"/>
      <c r="J429" s="353" t="s">
        <v>142</v>
      </c>
      <c r="K429" s="349" t="s">
        <v>511</v>
      </c>
      <c r="L429" s="350"/>
      <c r="M429" s="350"/>
      <c r="N429" s="350"/>
      <c r="O429" s="405"/>
      <c r="P429" s="409"/>
      <c r="Q429" s="410"/>
      <c r="R429" s="410"/>
      <c r="S429" s="410"/>
      <c r="T429" s="411"/>
      <c r="U429" s="402"/>
      <c r="V429" s="403"/>
      <c r="W429" s="415"/>
      <c r="X429" s="416"/>
      <c r="Y429" s="417"/>
      <c r="Z429" s="165"/>
      <c r="AC429" s="345" t="b">
        <f t="shared" si="3"/>
        <v>0</v>
      </c>
    </row>
    <row r="430" spans="1:29" ht="30" customHeight="1" x14ac:dyDescent="0.15">
      <c r="A430" s="108">
        <f>IFERROR(IF(AND($H430="○", OR($AC430, TRIM($U430)="",$W430="")),1001,0),3)</f>
        <v>0</v>
      </c>
      <c r="C430" s="133"/>
      <c r="E430" s="339"/>
      <c r="F430" s="331" t="s">
        <v>549</v>
      </c>
      <c r="G430" s="332"/>
      <c r="H430" s="390"/>
      <c r="I430" s="391"/>
      <c r="J430" s="333" t="s">
        <v>119</v>
      </c>
      <c r="K430" s="334" t="s">
        <v>285</v>
      </c>
      <c r="L430" s="335"/>
      <c r="M430" s="335"/>
      <c r="N430" s="335"/>
      <c r="O430" s="397"/>
      <c r="P430" s="81"/>
      <c r="Q430" s="82"/>
      <c r="R430" s="82"/>
      <c r="S430" s="82"/>
      <c r="T430" s="83"/>
      <c r="U430" s="398"/>
      <c r="V430" s="399"/>
      <c r="W430" s="14"/>
      <c r="X430" s="15"/>
      <c r="Y430" s="16"/>
      <c r="Z430" s="165"/>
      <c r="AC430" s="337" t="b">
        <f>OR(AND($H430="○",COUNTIF($O430:$O442,"○")=0), AND($H430&lt;&gt;"○",COUNTIF($O430:$O442,"○")&lt;&gt;0))</f>
        <v>0</v>
      </c>
    </row>
    <row r="431" spans="1:29" ht="20.100000000000001" customHeight="1" x14ac:dyDescent="0.15">
      <c r="A431" s="338">
        <f>IFERROR(IF(AND($H430&lt;&gt;"○", $AC430),1001,0),3)</f>
        <v>0</v>
      </c>
      <c r="B431" s="418"/>
      <c r="C431" s="133"/>
      <c r="E431" s="339"/>
      <c r="F431" s="340"/>
      <c r="G431" s="341"/>
      <c r="H431" s="392"/>
      <c r="I431" s="393"/>
      <c r="J431" s="342" t="s">
        <v>121</v>
      </c>
      <c r="K431" s="343" t="s">
        <v>286</v>
      </c>
      <c r="L431" s="344"/>
      <c r="M431" s="344"/>
      <c r="N431" s="344"/>
      <c r="O431" s="404"/>
      <c r="P431" s="406"/>
      <c r="Q431" s="407"/>
      <c r="R431" s="407"/>
      <c r="S431" s="407"/>
      <c r="T431" s="408"/>
      <c r="U431" s="400"/>
      <c r="V431" s="401"/>
      <c r="W431" s="412"/>
      <c r="X431" s="413"/>
      <c r="Y431" s="414"/>
      <c r="Z431" s="165"/>
      <c r="AC431" s="345" t="b">
        <f t="shared" si="3"/>
        <v>0</v>
      </c>
    </row>
    <row r="432" spans="1:29" ht="20.100000000000001" customHeight="1" x14ac:dyDescent="0.15">
      <c r="C432" s="133"/>
      <c r="E432" s="339"/>
      <c r="F432" s="340"/>
      <c r="G432" s="341"/>
      <c r="H432" s="392"/>
      <c r="I432" s="393"/>
      <c r="J432" s="352" t="s">
        <v>123</v>
      </c>
      <c r="K432" s="343" t="s">
        <v>287</v>
      </c>
      <c r="L432" s="344"/>
      <c r="M432" s="344"/>
      <c r="N432" s="344"/>
      <c r="O432" s="404"/>
      <c r="P432" s="406"/>
      <c r="Q432" s="407"/>
      <c r="R432" s="407"/>
      <c r="S432" s="407"/>
      <c r="T432" s="408"/>
      <c r="U432" s="400"/>
      <c r="V432" s="401"/>
      <c r="W432" s="412"/>
      <c r="X432" s="413"/>
      <c r="Y432" s="414"/>
      <c r="Z432" s="165"/>
      <c r="AC432" s="345" t="b">
        <f t="shared" si="3"/>
        <v>0</v>
      </c>
    </row>
    <row r="433" spans="1:29" ht="20.100000000000001" customHeight="1" x14ac:dyDescent="0.15">
      <c r="C433" s="133"/>
      <c r="E433" s="339"/>
      <c r="F433" s="340"/>
      <c r="G433" s="341"/>
      <c r="H433" s="392"/>
      <c r="I433" s="393"/>
      <c r="J433" s="342" t="s">
        <v>124</v>
      </c>
      <c r="K433" s="343" t="s">
        <v>288</v>
      </c>
      <c r="L433" s="344"/>
      <c r="M433" s="344"/>
      <c r="N433" s="344"/>
      <c r="O433" s="404"/>
      <c r="P433" s="406"/>
      <c r="Q433" s="407"/>
      <c r="R433" s="407"/>
      <c r="S433" s="407"/>
      <c r="T433" s="408"/>
      <c r="U433" s="400"/>
      <c r="V433" s="401"/>
      <c r="W433" s="412"/>
      <c r="X433" s="413"/>
      <c r="Y433" s="414"/>
      <c r="Z433" s="165"/>
      <c r="AC433" s="345" t="b">
        <f t="shared" si="3"/>
        <v>0</v>
      </c>
    </row>
    <row r="434" spans="1:29" ht="20.100000000000001" customHeight="1" x14ac:dyDescent="0.15">
      <c r="C434" s="133"/>
      <c r="E434" s="339"/>
      <c r="F434" s="340"/>
      <c r="G434" s="341"/>
      <c r="H434" s="392"/>
      <c r="I434" s="393"/>
      <c r="J434" s="342" t="s">
        <v>126</v>
      </c>
      <c r="K434" s="343" t="s">
        <v>483</v>
      </c>
      <c r="L434" s="344"/>
      <c r="M434" s="344"/>
      <c r="N434" s="344"/>
      <c r="O434" s="404"/>
      <c r="P434" s="406"/>
      <c r="Q434" s="407"/>
      <c r="R434" s="407"/>
      <c r="S434" s="407"/>
      <c r="T434" s="408"/>
      <c r="U434" s="400"/>
      <c r="V434" s="401"/>
      <c r="W434" s="412"/>
      <c r="X434" s="413"/>
      <c r="Y434" s="414"/>
      <c r="Z434" s="165"/>
      <c r="AC434" s="345" t="b">
        <f t="shared" si="3"/>
        <v>0</v>
      </c>
    </row>
    <row r="435" spans="1:29" ht="20.100000000000001" customHeight="1" x14ac:dyDescent="0.15">
      <c r="C435" s="133"/>
      <c r="E435" s="339"/>
      <c r="F435" s="340"/>
      <c r="G435" s="341"/>
      <c r="H435" s="392"/>
      <c r="I435" s="393"/>
      <c r="J435" s="342" t="s">
        <v>128</v>
      </c>
      <c r="K435" s="343" t="s">
        <v>484</v>
      </c>
      <c r="L435" s="344"/>
      <c r="M435" s="344"/>
      <c r="N435" s="344"/>
      <c r="O435" s="404"/>
      <c r="P435" s="406"/>
      <c r="Q435" s="407"/>
      <c r="R435" s="407"/>
      <c r="S435" s="407"/>
      <c r="T435" s="408"/>
      <c r="U435" s="400"/>
      <c r="V435" s="401"/>
      <c r="W435" s="412"/>
      <c r="X435" s="413"/>
      <c r="Y435" s="414"/>
      <c r="Z435" s="165"/>
      <c r="AC435" s="345" t="b">
        <f t="shared" si="3"/>
        <v>0</v>
      </c>
    </row>
    <row r="436" spans="1:29" ht="20.100000000000001" customHeight="1" x14ac:dyDescent="0.15">
      <c r="C436" s="133"/>
      <c r="E436" s="339"/>
      <c r="F436" s="340"/>
      <c r="G436" s="341"/>
      <c r="H436" s="392"/>
      <c r="I436" s="393"/>
      <c r="J436" s="352" t="s">
        <v>130</v>
      </c>
      <c r="K436" s="343" t="s">
        <v>289</v>
      </c>
      <c r="L436" s="344"/>
      <c r="M436" s="344"/>
      <c r="N436" s="344"/>
      <c r="O436" s="404"/>
      <c r="P436" s="406"/>
      <c r="Q436" s="407"/>
      <c r="R436" s="407"/>
      <c r="S436" s="407"/>
      <c r="T436" s="408"/>
      <c r="U436" s="400"/>
      <c r="V436" s="401"/>
      <c r="W436" s="412"/>
      <c r="X436" s="413"/>
      <c r="Y436" s="414"/>
      <c r="Z436" s="165"/>
      <c r="AC436" s="345" t="b">
        <f t="shared" si="3"/>
        <v>0</v>
      </c>
    </row>
    <row r="437" spans="1:29" ht="20.100000000000001" customHeight="1" x14ac:dyDescent="0.15">
      <c r="C437" s="133"/>
      <c r="E437" s="339"/>
      <c r="F437" s="340"/>
      <c r="G437" s="341"/>
      <c r="H437" s="392"/>
      <c r="I437" s="393"/>
      <c r="J437" s="342" t="s">
        <v>132</v>
      </c>
      <c r="K437" s="343" t="s">
        <v>290</v>
      </c>
      <c r="L437" s="344"/>
      <c r="M437" s="344"/>
      <c r="N437" s="344"/>
      <c r="O437" s="404"/>
      <c r="P437" s="406"/>
      <c r="Q437" s="407"/>
      <c r="R437" s="407"/>
      <c r="S437" s="407"/>
      <c r="T437" s="408"/>
      <c r="U437" s="400"/>
      <c r="V437" s="401"/>
      <c r="W437" s="412"/>
      <c r="X437" s="413"/>
      <c r="Y437" s="414"/>
      <c r="Z437" s="165"/>
      <c r="AC437" s="345" t="b">
        <f t="shared" si="3"/>
        <v>0</v>
      </c>
    </row>
    <row r="438" spans="1:29" ht="20.100000000000001" customHeight="1" x14ac:dyDescent="0.15">
      <c r="C438" s="133"/>
      <c r="E438" s="339"/>
      <c r="F438" s="340"/>
      <c r="G438" s="341"/>
      <c r="H438" s="392"/>
      <c r="I438" s="393"/>
      <c r="J438" s="342" t="s">
        <v>134</v>
      </c>
      <c r="K438" s="343" t="s">
        <v>291</v>
      </c>
      <c r="L438" s="344"/>
      <c r="M438" s="344"/>
      <c r="N438" s="344"/>
      <c r="O438" s="404"/>
      <c r="P438" s="406"/>
      <c r="Q438" s="407"/>
      <c r="R438" s="407"/>
      <c r="S438" s="407"/>
      <c r="T438" s="408"/>
      <c r="U438" s="400"/>
      <c r="V438" s="401"/>
      <c r="W438" s="412"/>
      <c r="X438" s="413"/>
      <c r="Y438" s="414"/>
      <c r="Z438" s="165"/>
      <c r="AC438" s="345" t="b">
        <f t="shared" si="3"/>
        <v>0</v>
      </c>
    </row>
    <row r="439" spans="1:29" ht="20.100000000000001" customHeight="1" x14ac:dyDescent="0.15">
      <c r="C439" s="133"/>
      <c r="E439" s="339"/>
      <c r="F439" s="340"/>
      <c r="G439" s="341"/>
      <c r="H439" s="392"/>
      <c r="I439" s="393"/>
      <c r="J439" s="342" t="s">
        <v>136</v>
      </c>
      <c r="K439" s="343" t="s">
        <v>485</v>
      </c>
      <c r="L439" s="344"/>
      <c r="M439" s="344"/>
      <c r="N439" s="344"/>
      <c r="O439" s="404"/>
      <c r="P439" s="406"/>
      <c r="Q439" s="407"/>
      <c r="R439" s="407"/>
      <c r="S439" s="407"/>
      <c r="T439" s="408"/>
      <c r="U439" s="400"/>
      <c r="V439" s="401"/>
      <c r="W439" s="412"/>
      <c r="X439" s="413"/>
      <c r="Y439" s="414"/>
      <c r="Z439" s="165"/>
      <c r="AC439" s="345" t="b">
        <f t="shared" si="3"/>
        <v>0</v>
      </c>
    </row>
    <row r="440" spans="1:29" ht="20.100000000000001" customHeight="1" x14ac:dyDescent="0.15">
      <c r="C440" s="133"/>
      <c r="E440" s="339"/>
      <c r="F440" s="340"/>
      <c r="G440" s="341"/>
      <c r="H440" s="392"/>
      <c r="I440" s="393"/>
      <c r="J440" s="352" t="s">
        <v>138</v>
      </c>
      <c r="K440" s="343" t="s">
        <v>486</v>
      </c>
      <c r="L440" s="344"/>
      <c r="M440" s="344"/>
      <c r="N440" s="344"/>
      <c r="O440" s="404"/>
      <c r="P440" s="406"/>
      <c r="Q440" s="407"/>
      <c r="R440" s="407"/>
      <c r="S440" s="407"/>
      <c r="T440" s="408"/>
      <c r="U440" s="400"/>
      <c r="V440" s="401"/>
      <c r="W440" s="412"/>
      <c r="X440" s="413"/>
      <c r="Y440" s="414"/>
      <c r="Z440" s="165"/>
      <c r="AC440" s="345" t="b">
        <f t="shared" si="3"/>
        <v>0</v>
      </c>
    </row>
    <row r="441" spans="1:29" ht="20.100000000000001" customHeight="1" x14ac:dyDescent="0.15">
      <c r="C441" s="133"/>
      <c r="E441" s="339"/>
      <c r="F441" s="340"/>
      <c r="G441" s="341"/>
      <c r="H441" s="392"/>
      <c r="I441" s="393"/>
      <c r="J441" s="342" t="s">
        <v>140</v>
      </c>
      <c r="K441" s="343" t="s">
        <v>213</v>
      </c>
      <c r="L441" s="344"/>
      <c r="M441" s="344"/>
      <c r="N441" s="344"/>
      <c r="O441" s="404"/>
      <c r="P441" s="406"/>
      <c r="Q441" s="407"/>
      <c r="R441" s="407"/>
      <c r="S441" s="407"/>
      <c r="T441" s="408"/>
      <c r="U441" s="400"/>
      <c r="V441" s="401"/>
      <c r="W441" s="412"/>
      <c r="X441" s="413"/>
      <c r="Y441" s="414"/>
      <c r="Z441" s="165"/>
      <c r="AC441" s="345" t="b">
        <f t="shared" si="3"/>
        <v>0</v>
      </c>
    </row>
    <row r="442" spans="1:29" ht="20.100000000000001" customHeight="1" x14ac:dyDescent="0.15">
      <c r="A442" s="338">
        <f>IFERROR(IF(AND($O442="○", TRIM($P430)=""),1001,0),3)</f>
        <v>0</v>
      </c>
      <c r="C442" s="133"/>
      <c r="E442" s="339"/>
      <c r="F442" s="346"/>
      <c r="G442" s="347"/>
      <c r="H442" s="394"/>
      <c r="I442" s="395"/>
      <c r="J442" s="348" t="s">
        <v>142</v>
      </c>
      <c r="K442" s="349" t="s">
        <v>512</v>
      </c>
      <c r="L442" s="350"/>
      <c r="M442" s="350"/>
      <c r="N442" s="350"/>
      <c r="O442" s="405"/>
      <c r="P442" s="409"/>
      <c r="Q442" s="410"/>
      <c r="R442" s="410"/>
      <c r="S442" s="410"/>
      <c r="T442" s="411"/>
      <c r="U442" s="402"/>
      <c r="V442" s="403"/>
      <c r="W442" s="415"/>
      <c r="X442" s="416"/>
      <c r="Y442" s="417"/>
      <c r="Z442" s="165"/>
      <c r="AC442" s="345" t="b">
        <f t="shared" si="3"/>
        <v>0</v>
      </c>
    </row>
    <row r="443" spans="1:29" ht="20.100000000000001" customHeight="1" x14ac:dyDescent="0.15">
      <c r="A443" s="108">
        <f>IFERROR(IF(AND($H443="○", OR($AC443, TRIM($U443)="",$W443="")),1001,0),3)</f>
        <v>0</v>
      </c>
      <c r="C443" s="133"/>
      <c r="E443" s="339"/>
      <c r="F443" s="331" t="s">
        <v>550</v>
      </c>
      <c r="G443" s="332"/>
      <c r="H443" s="390"/>
      <c r="I443" s="391"/>
      <c r="J443" s="354" t="s">
        <v>119</v>
      </c>
      <c r="K443" s="334" t="s">
        <v>292</v>
      </c>
      <c r="L443" s="335"/>
      <c r="M443" s="335"/>
      <c r="N443" s="335"/>
      <c r="O443" s="397"/>
      <c r="P443" s="81"/>
      <c r="Q443" s="82"/>
      <c r="R443" s="82"/>
      <c r="S443" s="82"/>
      <c r="T443" s="83"/>
      <c r="U443" s="398"/>
      <c r="V443" s="399"/>
      <c r="W443" s="14"/>
      <c r="X443" s="15"/>
      <c r="Y443" s="16"/>
      <c r="Z443" s="165"/>
      <c r="AC443" s="337" t="b">
        <f>OR(AND($H443="○",COUNTIF($O443:$O455,"○")=0), AND($H443&lt;&gt;"○",COUNTIF($O443:$O455,"○")&lt;&gt;0))</f>
        <v>0</v>
      </c>
    </row>
    <row r="444" spans="1:29" ht="20.100000000000001" customHeight="1" x14ac:dyDescent="0.15">
      <c r="A444" s="338">
        <f>IFERROR(IF(AND($H443&lt;&gt;"○", $AC443),1001,0),3)</f>
        <v>0</v>
      </c>
      <c r="B444" s="418"/>
      <c r="C444" s="133"/>
      <c r="E444" s="339"/>
      <c r="F444" s="340"/>
      <c r="G444" s="341"/>
      <c r="H444" s="392"/>
      <c r="I444" s="393"/>
      <c r="J444" s="342" t="s">
        <v>121</v>
      </c>
      <c r="K444" s="343" t="s">
        <v>293</v>
      </c>
      <c r="L444" s="344"/>
      <c r="M444" s="344"/>
      <c r="N444" s="344"/>
      <c r="O444" s="404"/>
      <c r="P444" s="406"/>
      <c r="Q444" s="407"/>
      <c r="R444" s="407"/>
      <c r="S444" s="407"/>
      <c r="T444" s="408"/>
      <c r="U444" s="400"/>
      <c r="V444" s="401"/>
      <c r="W444" s="412"/>
      <c r="X444" s="413"/>
      <c r="Y444" s="414"/>
      <c r="Z444" s="165"/>
      <c r="AC444" s="345" t="b">
        <f t="shared" si="3"/>
        <v>0</v>
      </c>
    </row>
    <row r="445" spans="1:29" ht="20.100000000000001" customHeight="1" x14ac:dyDescent="0.15">
      <c r="C445" s="133"/>
      <c r="E445" s="339"/>
      <c r="F445" s="340"/>
      <c r="G445" s="341"/>
      <c r="H445" s="392"/>
      <c r="I445" s="393"/>
      <c r="J445" s="342" t="s">
        <v>123</v>
      </c>
      <c r="K445" s="343" t="s">
        <v>294</v>
      </c>
      <c r="L445" s="344"/>
      <c r="M445" s="344"/>
      <c r="N445" s="344"/>
      <c r="O445" s="404"/>
      <c r="P445" s="406"/>
      <c r="Q445" s="407"/>
      <c r="R445" s="407"/>
      <c r="S445" s="407"/>
      <c r="T445" s="408"/>
      <c r="U445" s="400"/>
      <c r="V445" s="401"/>
      <c r="W445" s="412"/>
      <c r="X445" s="413"/>
      <c r="Y445" s="414"/>
      <c r="Z445" s="165"/>
      <c r="AC445" s="345" t="b">
        <f t="shared" si="3"/>
        <v>0</v>
      </c>
    </row>
    <row r="446" spans="1:29" ht="20.100000000000001" customHeight="1" x14ac:dyDescent="0.15">
      <c r="C446" s="133"/>
      <c r="E446" s="339"/>
      <c r="F446" s="340"/>
      <c r="G446" s="341"/>
      <c r="H446" s="392"/>
      <c r="I446" s="393"/>
      <c r="J446" s="342" t="s">
        <v>124</v>
      </c>
      <c r="K446" s="343" t="s">
        <v>295</v>
      </c>
      <c r="L446" s="344"/>
      <c r="M446" s="344"/>
      <c r="N446" s="344"/>
      <c r="O446" s="404"/>
      <c r="P446" s="406"/>
      <c r="Q446" s="407"/>
      <c r="R446" s="407"/>
      <c r="S446" s="407"/>
      <c r="T446" s="408"/>
      <c r="U446" s="400"/>
      <c r="V446" s="401"/>
      <c r="W446" s="412"/>
      <c r="X446" s="413"/>
      <c r="Y446" s="414"/>
      <c r="Z446" s="165"/>
      <c r="AC446" s="345" t="b">
        <f t="shared" si="3"/>
        <v>0</v>
      </c>
    </row>
    <row r="447" spans="1:29" ht="20.100000000000001" customHeight="1" x14ac:dyDescent="0.15">
      <c r="C447" s="133"/>
      <c r="E447" s="339"/>
      <c r="F447" s="340"/>
      <c r="G447" s="341"/>
      <c r="H447" s="392"/>
      <c r="I447" s="393"/>
      <c r="J447" s="352" t="s">
        <v>126</v>
      </c>
      <c r="K447" s="343" t="s">
        <v>296</v>
      </c>
      <c r="L447" s="344"/>
      <c r="M447" s="344"/>
      <c r="N447" s="344"/>
      <c r="O447" s="404"/>
      <c r="P447" s="406"/>
      <c r="Q447" s="407"/>
      <c r="R447" s="407"/>
      <c r="S447" s="407"/>
      <c r="T447" s="408"/>
      <c r="U447" s="400"/>
      <c r="V447" s="401"/>
      <c r="W447" s="412"/>
      <c r="X447" s="413"/>
      <c r="Y447" s="414"/>
      <c r="Z447" s="165"/>
      <c r="AC447" s="345" t="b">
        <f t="shared" si="3"/>
        <v>0</v>
      </c>
    </row>
    <row r="448" spans="1:29" ht="20.100000000000001" customHeight="1" x14ac:dyDescent="0.15">
      <c r="C448" s="133"/>
      <c r="E448" s="339"/>
      <c r="F448" s="340"/>
      <c r="G448" s="341"/>
      <c r="H448" s="392"/>
      <c r="I448" s="393"/>
      <c r="J448" s="342" t="s">
        <v>128</v>
      </c>
      <c r="K448" s="343" t="s">
        <v>297</v>
      </c>
      <c r="L448" s="344"/>
      <c r="M448" s="344"/>
      <c r="N448" s="344"/>
      <c r="O448" s="404"/>
      <c r="P448" s="406"/>
      <c r="Q448" s="407"/>
      <c r="R448" s="407"/>
      <c r="S448" s="407"/>
      <c r="T448" s="408"/>
      <c r="U448" s="400"/>
      <c r="V448" s="401"/>
      <c r="W448" s="412"/>
      <c r="X448" s="413"/>
      <c r="Y448" s="414"/>
      <c r="Z448" s="165"/>
      <c r="AC448" s="345" t="b">
        <f t="shared" si="3"/>
        <v>0</v>
      </c>
    </row>
    <row r="449" spans="1:29" ht="20.100000000000001" customHeight="1" x14ac:dyDescent="0.15">
      <c r="C449" s="133"/>
      <c r="E449" s="339"/>
      <c r="F449" s="340"/>
      <c r="G449" s="341"/>
      <c r="H449" s="392"/>
      <c r="I449" s="393"/>
      <c r="J449" s="342" t="s">
        <v>130</v>
      </c>
      <c r="K449" s="343" t="s">
        <v>298</v>
      </c>
      <c r="L449" s="344"/>
      <c r="M449" s="344"/>
      <c r="N449" s="344"/>
      <c r="O449" s="404"/>
      <c r="P449" s="406"/>
      <c r="Q449" s="407"/>
      <c r="R449" s="407"/>
      <c r="S449" s="407"/>
      <c r="T449" s="408"/>
      <c r="U449" s="400"/>
      <c r="V449" s="401"/>
      <c r="W449" s="412"/>
      <c r="X449" s="413"/>
      <c r="Y449" s="414"/>
      <c r="Z449" s="165"/>
      <c r="AC449" s="345" t="b">
        <f t="shared" si="3"/>
        <v>0</v>
      </c>
    </row>
    <row r="450" spans="1:29" ht="20.100000000000001" customHeight="1" x14ac:dyDescent="0.15">
      <c r="C450" s="133"/>
      <c r="E450" s="339"/>
      <c r="F450" s="340"/>
      <c r="G450" s="341"/>
      <c r="H450" s="392"/>
      <c r="I450" s="393"/>
      <c r="J450" s="342" t="s">
        <v>132</v>
      </c>
      <c r="K450" s="343" t="s">
        <v>299</v>
      </c>
      <c r="L450" s="344"/>
      <c r="M450" s="344"/>
      <c r="N450" s="344"/>
      <c r="O450" s="404"/>
      <c r="P450" s="406"/>
      <c r="Q450" s="407"/>
      <c r="R450" s="407"/>
      <c r="S450" s="407"/>
      <c r="T450" s="408"/>
      <c r="U450" s="400"/>
      <c r="V450" s="401"/>
      <c r="W450" s="412"/>
      <c r="X450" s="413"/>
      <c r="Y450" s="414"/>
      <c r="Z450" s="165"/>
      <c r="AC450" s="345" t="b">
        <f t="shared" si="3"/>
        <v>0</v>
      </c>
    </row>
    <row r="451" spans="1:29" ht="20.100000000000001" customHeight="1" x14ac:dyDescent="0.15">
      <c r="C451" s="133"/>
      <c r="E451" s="339"/>
      <c r="F451" s="340"/>
      <c r="G451" s="341"/>
      <c r="H451" s="392"/>
      <c r="I451" s="393"/>
      <c r="J451" s="352" t="s">
        <v>134</v>
      </c>
      <c r="K451" s="343" t="s">
        <v>300</v>
      </c>
      <c r="L451" s="344"/>
      <c r="M451" s="344"/>
      <c r="N451" s="344"/>
      <c r="O451" s="404"/>
      <c r="P451" s="406"/>
      <c r="Q451" s="407"/>
      <c r="R451" s="407"/>
      <c r="S451" s="407"/>
      <c r="T451" s="408"/>
      <c r="U451" s="400"/>
      <c r="V451" s="401"/>
      <c r="W451" s="412"/>
      <c r="X451" s="413"/>
      <c r="Y451" s="414"/>
      <c r="Z451" s="165"/>
      <c r="AC451" s="345" t="b">
        <f t="shared" ref="AC451:AC514" si="4">$AC450</f>
        <v>0</v>
      </c>
    </row>
    <row r="452" spans="1:29" ht="20.100000000000001" customHeight="1" x14ac:dyDescent="0.15">
      <c r="C452" s="133"/>
      <c r="E452" s="339"/>
      <c r="F452" s="340"/>
      <c r="G452" s="341"/>
      <c r="H452" s="392"/>
      <c r="I452" s="393"/>
      <c r="J452" s="342" t="s">
        <v>136</v>
      </c>
      <c r="K452" s="343" t="s">
        <v>301</v>
      </c>
      <c r="L452" s="344"/>
      <c r="M452" s="344"/>
      <c r="N452" s="344"/>
      <c r="O452" s="404"/>
      <c r="P452" s="406"/>
      <c r="Q452" s="407"/>
      <c r="R452" s="407"/>
      <c r="S452" s="407"/>
      <c r="T452" s="408"/>
      <c r="U452" s="400"/>
      <c r="V452" s="401"/>
      <c r="W452" s="412"/>
      <c r="X452" s="413"/>
      <c r="Y452" s="414"/>
      <c r="Z452" s="165"/>
      <c r="AC452" s="345" t="b">
        <f t="shared" si="4"/>
        <v>0</v>
      </c>
    </row>
    <row r="453" spans="1:29" ht="20.100000000000001" customHeight="1" x14ac:dyDescent="0.15">
      <c r="C453" s="133"/>
      <c r="E453" s="339"/>
      <c r="F453" s="340"/>
      <c r="G453" s="341"/>
      <c r="H453" s="392"/>
      <c r="I453" s="393"/>
      <c r="J453" s="342" t="s">
        <v>138</v>
      </c>
      <c r="K453" s="343" t="s">
        <v>302</v>
      </c>
      <c r="L453" s="344"/>
      <c r="M453" s="344"/>
      <c r="N453" s="344"/>
      <c r="O453" s="404"/>
      <c r="P453" s="406"/>
      <c r="Q453" s="407"/>
      <c r="R453" s="407"/>
      <c r="S453" s="407"/>
      <c r="T453" s="408"/>
      <c r="U453" s="400"/>
      <c r="V453" s="401"/>
      <c r="W453" s="412"/>
      <c r="X453" s="413"/>
      <c r="Y453" s="414"/>
      <c r="Z453" s="165"/>
      <c r="AC453" s="345" t="b">
        <f t="shared" si="4"/>
        <v>0</v>
      </c>
    </row>
    <row r="454" spans="1:29" ht="20.100000000000001" customHeight="1" x14ac:dyDescent="0.15">
      <c r="C454" s="133"/>
      <c r="E454" s="339"/>
      <c r="F454" s="340"/>
      <c r="G454" s="341"/>
      <c r="H454" s="392"/>
      <c r="I454" s="393"/>
      <c r="J454" s="342" t="s">
        <v>140</v>
      </c>
      <c r="K454" s="343" t="s">
        <v>290</v>
      </c>
      <c r="L454" s="344"/>
      <c r="M454" s="344"/>
      <c r="N454" s="344"/>
      <c r="O454" s="404"/>
      <c r="P454" s="406"/>
      <c r="Q454" s="407"/>
      <c r="R454" s="407"/>
      <c r="S454" s="407"/>
      <c r="T454" s="408"/>
      <c r="U454" s="400"/>
      <c r="V454" s="401"/>
      <c r="W454" s="412"/>
      <c r="X454" s="413"/>
      <c r="Y454" s="414"/>
      <c r="Z454" s="165"/>
      <c r="AC454" s="345" t="b">
        <f t="shared" si="4"/>
        <v>0</v>
      </c>
    </row>
    <row r="455" spans="1:29" ht="20.100000000000001" customHeight="1" x14ac:dyDescent="0.15">
      <c r="A455" s="338">
        <f>IFERROR(IF(AND($O455="○", TRIM($P443)=""),1001,0),3)</f>
        <v>0</v>
      </c>
      <c r="C455" s="133"/>
      <c r="E455" s="355"/>
      <c r="F455" s="346"/>
      <c r="G455" s="347"/>
      <c r="H455" s="394"/>
      <c r="I455" s="395"/>
      <c r="J455" s="353" t="s">
        <v>142</v>
      </c>
      <c r="K455" s="349" t="s">
        <v>513</v>
      </c>
      <c r="L455" s="350"/>
      <c r="M455" s="350"/>
      <c r="N455" s="350"/>
      <c r="O455" s="405"/>
      <c r="P455" s="409"/>
      <c r="Q455" s="410"/>
      <c r="R455" s="410"/>
      <c r="S455" s="410"/>
      <c r="T455" s="411"/>
      <c r="U455" s="402"/>
      <c r="V455" s="403"/>
      <c r="W455" s="415"/>
      <c r="X455" s="416"/>
      <c r="Y455" s="417"/>
      <c r="Z455" s="165"/>
      <c r="AC455" s="345" t="b">
        <f t="shared" si="4"/>
        <v>0</v>
      </c>
    </row>
    <row r="456" spans="1:29" ht="20.100000000000001" customHeight="1" x14ac:dyDescent="0.15">
      <c r="A456" s="108">
        <f>IFERROR(IF(AND($H456="○", OR($AC456, TRIM($U456)="",$W456="")),1001,0),3)</f>
        <v>0</v>
      </c>
      <c r="C456" s="133"/>
      <c r="E456" s="356" t="s">
        <v>470</v>
      </c>
      <c r="F456" s="331" t="s">
        <v>551</v>
      </c>
      <c r="G456" s="332"/>
      <c r="H456" s="390"/>
      <c r="I456" s="391"/>
      <c r="J456" s="333" t="s">
        <v>119</v>
      </c>
      <c r="K456" s="334" t="s">
        <v>303</v>
      </c>
      <c r="L456" s="335"/>
      <c r="M456" s="335"/>
      <c r="N456" s="335"/>
      <c r="O456" s="397"/>
      <c r="P456" s="81"/>
      <c r="Q456" s="82"/>
      <c r="R456" s="82"/>
      <c r="S456" s="82"/>
      <c r="T456" s="83"/>
      <c r="U456" s="398"/>
      <c r="V456" s="399"/>
      <c r="W456" s="14"/>
      <c r="X456" s="15"/>
      <c r="Y456" s="16"/>
      <c r="Z456" s="165"/>
      <c r="AC456" s="337" t="b">
        <f>OR(AND($H456="○",COUNTIF($O456:$O468,"○")=0), AND($H456&lt;&gt;"○",COUNTIF($O456:$O468,"○")&lt;&gt;0))</f>
        <v>0</v>
      </c>
    </row>
    <row r="457" spans="1:29" ht="20.100000000000001" customHeight="1" x14ac:dyDescent="0.15">
      <c r="A457" s="338">
        <f>IFERROR(IF(AND($H456&lt;&gt;"○", $AC456),1001,0),3)</f>
        <v>0</v>
      </c>
      <c r="B457" s="418"/>
      <c r="C457" s="133"/>
      <c r="E457" s="356"/>
      <c r="F457" s="340"/>
      <c r="G457" s="341"/>
      <c r="H457" s="392"/>
      <c r="I457" s="393"/>
      <c r="J457" s="342" t="s">
        <v>121</v>
      </c>
      <c r="K457" s="343" t="s">
        <v>304</v>
      </c>
      <c r="L457" s="344"/>
      <c r="M457" s="344"/>
      <c r="N457" s="344"/>
      <c r="O457" s="404"/>
      <c r="P457" s="406"/>
      <c r="Q457" s="407"/>
      <c r="R457" s="407"/>
      <c r="S457" s="407"/>
      <c r="T457" s="408"/>
      <c r="U457" s="400"/>
      <c r="V457" s="401"/>
      <c r="W457" s="412"/>
      <c r="X457" s="413"/>
      <c r="Y457" s="414"/>
      <c r="Z457" s="165"/>
      <c r="AC457" s="345" t="b">
        <f t="shared" si="4"/>
        <v>0</v>
      </c>
    </row>
    <row r="458" spans="1:29" ht="20.100000000000001" customHeight="1" x14ac:dyDescent="0.15">
      <c r="C458" s="133"/>
      <c r="E458" s="356"/>
      <c r="F458" s="340"/>
      <c r="G458" s="341"/>
      <c r="H458" s="392"/>
      <c r="I458" s="393"/>
      <c r="J458" s="352" t="s">
        <v>123</v>
      </c>
      <c r="K458" s="343" t="s">
        <v>305</v>
      </c>
      <c r="L458" s="344"/>
      <c r="M458" s="344"/>
      <c r="N458" s="344"/>
      <c r="O458" s="404"/>
      <c r="P458" s="406"/>
      <c r="Q458" s="407"/>
      <c r="R458" s="407"/>
      <c r="S458" s="407"/>
      <c r="T458" s="408"/>
      <c r="U458" s="400"/>
      <c r="V458" s="401"/>
      <c r="W458" s="412"/>
      <c r="X458" s="413"/>
      <c r="Y458" s="414"/>
      <c r="Z458" s="165"/>
      <c r="AC458" s="345" t="b">
        <f t="shared" si="4"/>
        <v>0</v>
      </c>
    </row>
    <row r="459" spans="1:29" ht="20.100000000000001" customHeight="1" x14ac:dyDescent="0.15">
      <c r="C459" s="133"/>
      <c r="E459" s="356"/>
      <c r="F459" s="340"/>
      <c r="G459" s="341"/>
      <c r="H459" s="392"/>
      <c r="I459" s="393"/>
      <c r="J459" s="342" t="s">
        <v>124</v>
      </c>
      <c r="K459" s="343" t="s">
        <v>306</v>
      </c>
      <c r="L459" s="344"/>
      <c r="M459" s="344"/>
      <c r="N459" s="344"/>
      <c r="O459" s="404"/>
      <c r="P459" s="406"/>
      <c r="Q459" s="407"/>
      <c r="R459" s="407"/>
      <c r="S459" s="407"/>
      <c r="T459" s="408"/>
      <c r="U459" s="400"/>
      <c r="V459" s="401"/>
      <c r="W459" s="412"/>
      <c r="X459" s="413"/>
      <c r="Y459" s="414"/>
      <c r="Z459" s="165"/>
      <c r="AC459" s="345" t="b">
        <f t="shared" si="4"/>
        <v>0</v>
      </c>
    </row>
    <row r="460" spans="1:29" ht="20.100000000000001" customHeight="1" x14ac:dyDescent="0.15">
      <c r="C460" s="133"/>
      <c r="E460" s="356"/>
      <c r="F460" s="340"/>
      <c r="G460" s="341"/>
      <c r="H460" s="392"/>
      <c r="I460" s="393"/>
      <c r="J460" s="342" t="s">
        <v>126</v>
      </c>
      <c r="K460" s="343" t="s">
        <v>307</v>
      </c>
      <c r="L460" s="344"/>
      <c r="M460" s="344"/>
      <c r="N460" s="344"/>
      <c r="O460" s="404"/>
      <c r="P460" s="406"/>
      <c r="Q460" s="407"/>
      <c r="R460" s="407"/>
      <c r="S460" s="407"/>
      <c r="T460" s="408"/>
      <c r="U460" s="400"/>
      <c r="V460" s="401"/>
      <c r="W460" s="412"/>
      <c r="X460" s="413"/>
      <c r="Y460" s="414"/>
      <c r="Z460" s="165"/>
      <c r="AC460" s="345" t="b">
        <f t="shared" si="4"/>
        <v>0</v>
      </c>
    </row>
    <row r="461" spans="1:29" ht="20.100000000000001" customHeight="1" x14ac:dyDescent="0.15">
      <c r="C461" s="133"/>
      <c r="E461" s="356"/>
      <c r="F461" s="340"/>
      <c r="G461" s="341"/>
      <c r="H461" s="392"/>
      <c r="I461" s="393"/>
      <c r="J461" s="342" t="s">
        <v>128</v>
      </c>
      <c r="K461" s="343" t="s">
        <v>308</v>
      </c>
      <c r="L461" s="344"/>
      <c r="M461" s="344"/>
      <c r="N461" s="344"/>
      <c r="O461" s="404"/>
      <c r="P461" s="406"/>
      <c r="Q461" s="407"/>
      <c r="R461" s="407"/>
      <c r="S461" s="407"/>
      <c r="T461" s="408"/>
      <c r="U461" s="400"/>
      <c r="V461" s="401"/>
      <c r="W461" s="412"/>
      <c r="X461" s="413"/>
      <c r="Y461" s="414"/>
      <c r="Z461" s="165"/>
      <c r="AC461" s="345" t="b">
        <f t="shared" si="4"/>
        <v>0</v>
      </c>
    </row>
    <row r="462" spans="1:29" ht="20.100000000000001" customHeight="1" x14ac:dyDescent="0.15">
      <c r="C462" s="133"/>
      <c r="E462" s="356"/>
      <c r="F462" s="340"/>
      <c r="G462" s="341"/>
      <c r="H462" s="392"/>
      <c r="I462" s="393"/>
      <c r="J462" s="352" t="s">
        <v>130</v>
      </c>
      <c r="K462" s="343" t="s">
        <v>309</v>
      </c>
      <c r="L462" s="344"/>
      <c r="M462" s="344"/>
      <c r="N462" s="344"/>
      <c r="O462" s="404"/>
      <c r="P462" s="406"/>
      <c r="Q462" s="407"/>
      <c r="R462" s="407"/>
      <c r="S462" s="407"/>
      <c r="T462" s="408"/>
      <c r="U462" s="400"/>
      <c r="V462" s="401"/>
      <c r="W462" s="412"/>
      <c r="X462" s="413"/>
      <c r="Y462" s="414"/>
      <c r="Z462" s="165"/>
      <c r="AC462" s="345" t="b">
        <f t="shared" si="4"/>
        <v>0</v>
      </c>
    </row>
    <row r="463" spans="1:29" ht="20.100000000000001" customHeight="1" x14ac:dyDescent="0.15">
      <c r="C463" s="133"/>
      <c r="E463" s="356"/>
      <c r="F463" s="340"/>
      <c r="G463" s="341"/>
      <c r="H463" s="392"/>
      <c r="I463" s="393"/>
      <c r="J463" s="342" t="s">
        <v>132</v>
      </c>
      <c r="K463" s="343" t="s">
        <v>310</v>
      </c>
      <c r="L463" s="344"/>
      <c r="M463" s="344"/>
      <c r="N463" s="344"/>
      <c r="O463" s="404"/>
      <c r="P463" s="406"/>
      <c r="Q463" s="407"/>
      <c r="R463" s="407"/>
      <c r="S463" s="407"/>
      <c r="T463" s="408"/>
      <c r="U463" s="400"/>
      <c r="V463" s="401"/>
      <c r="W463" s="412"/>
      <c r="X463" s="413"/>
      <c r="Y463" s="414"/>
      <c r="Z463" s="165"/>
      <c r="AC463" s="345" t="b">
        <f t="shared" si="4"/>
        <v>0</v>
      </c>
    </row>
    <row r="464" spans="1:29" ht="20.100000000000001" customHeight="1" x14ac:dyDescent="0.15">
      <c r="C464" s="133"/>
      <c r="E464" s="356"/>
      <c r="F464" s="340"/>
      <c r="G464" s="341"/>
      <c r="H464" s="392"/>
      <c r="I464" s="393"/>
      <c r="J464" s="342" t="s">
        <v>134</v>
      </c>
      <c r="K464" s="343" t="s">
        <v>311</v>
      </c>
      <c r="L464" s="344"/>
      <c r="M464" s="344"/>
      <c r="N464" s="344"/>
      <c r="O464" s="404"/>
      <c r="P464" s="406"/>
      <c r="Q464" s="407"/>
      <c r="R464" s="407"/>
      <c r="S464" s="407"/>
      <c r="T464" s="408"/>
      <c r="U464" s="400"/>
      <c r="V464" s="401"/>
      <c r="W464" s="412"/>
      <c r="X464" s="413"/>
      <c r="Y464" s="414"/>
      <c r="Z464" s="165"/>
      <c r="AC464" s="345" t="b">
        <f t="shared" si="4"/>
        <v>0</v>
      </c>
    </row>
    <row r="465" spans="1:29" ht="20.100000000000001" customHeight="1" x14ac:dyDescent="0.15">
      <c r="C465" s="133"/>
      <c r="E465" s="356"/>
      <c r="F465" s="340"/>
      <c r="G465" s="341"/>
      <c r="H465" s="392"/>
      <c r="I465" s="393"/>
      <c r="J465" s="342" t="s">
        <v>136</v>
      </c>
      <c r="K465" s="343" t="s">
        <v>312</v>
      </c>
      <c r="L465" s="344"/>
      <c r="M465" s="344"/>
      <c r="N465" s="344"/>
      <c r="O465" s="404"/>
      <c r="P465" s="406"/>
      <c r="Q465" s="407"/>
      <c r="R465" s="407"/>
      <c r="S465" s="407"/>
      <c r="T465" s="408"/>
      <c r="U465" s="400"/>
      <c r="V465" s="401"/>
      <c r="W465" s="412"/>
      <c r="X465" s="413"/>
      <c r="Y465" s="414"/>
      <c r="Z465" s="165"/>
      <c r="AC465" s="345" t="b">
        <f t="shared" si="4"/>
        <v>0</v>
      </c>
    </row>
    <row r="466" spans="1:29" ht="20.100000000000001" customHeight="1" x14ac:dyDescent="0.15">
      <c r="C466" s="133"/>
      <c r="E466" s="356"/>
      <c r="F466" s="340"/>
      <c r="G466" s="341"/>
      <c r="H466" s="392"/>
      <c r="I466" s="393"/>
      <c r="J466" s="352" t="s">
        <v>138</v>
      </c>
      <c r="K466" s="343" t="s">
        <v>313</v>
      </c>
      <c r="L466" s="344"/>
      <c r="M466" s="344"/>
      <c r="N466" s="344"/>
      <c r="O466" s="404"/>
      <c r="P466" s="406"/>
      <c r="Q466" s="407"/>
      <c r="R466" s="407"/>
      <c r="S466" s="407"/>
      <c r="T466" s="408"/>
      <c r="U466" s="400"/>
      <c r="V466" s="401"/>
      <c r="W466" s="412"/>
      <c r="X466" s="413"/>
      <c r="Y466" s="414"/>
      <c r="Z466" s="165"/>
      <c r="AC466" s="345" t="b">
        <f t="shared" si="4"/>
        <v>0</v>
      </c>
    </row>
    <row r="467" spans="1:29" ht="20.100000000000001" customHeight="1" x14ac:dyDescent="0.15">
      <c r="C467" s="133"/>
      <c r="E467" s="356"/>
      <c r="F467" s="340"/>
      <c r="G467" s="341"/>
      <c r="H467" s="392"/>
      <c r="I467" s="393"/>
      <c r="J467" s="342" t="s">
        <v>140</v>
      </c>
      <c r="K467" s="343" t="s">
        <v>314</v>
      </c>
      <c r="L467" s="344"/>
      <c r="M467" s="344"/>
      <c r="N467" s="344"/>
      <c r="O467" s="404"/>
      <c r="P467" s="406"/>
      <c r="Q467" s="407"/>
      <c r="R467" s="407"/>
      <c r="S467" s="407"/>
      <c r="T467" s="408"/>
      <c r="U467" s="400"/>
      <c r="V467" s="401"/>
      <c r="W467" s="412"/>
      <c r="X467" s="413"/>
      <c r="Y467" s="414"/>
      <c r="Z467" s="165"/>
      <c r="AC467" s="345" t="b">
        <f t="shared" si="4"/>
        <v>0</v>
      </c>
    </row>
    <row r="468" spans="1:29" ht="20.100000000000001" customHeight="1" x14ac:dyDescent="0.15">
      <c r="A468" s="338">
        <f>IFERROR(IF(AND($O468="○", TRIM($P456)=""),1001,0),3)</f>
        <v>0</v>
      </c>
      <c r="C468" s="133"/>
      <c r="E468" s="356"/>
      <c r="F468" s="346"/>
      <c r="G468" s="347"/>
      <c r="H468" s="394"/>
      <c r="I468" s="395"/>
      <c r="J468" s="348" t="s">
        <v>142</v>
      </c>
      <c r="K468" s="349" t="s">
        <v>514</v>
      </c>
      <c r="L468" s="350"/>
      <c r="M468" s="350"/>
      <c r="N468" s="350"/>
      <c r="O468" s="405"/>
      <c r="P468" s="409"/>
      <c r="Q468" s="410"/>
      <c r="R468" s="410"/>
      <c r="S468" s="410"/>
      <c r="T468" s="411"/>
      <c r="U468" s="402"/>
      <c r="V468" s="403"/>
      <c r="W468" s="415"/>
      <c r="X468" s="416"/>
      <c r="Y468" s="417"/>
      <c r="Z468" s="165"/>
      <c r="AC468" s="345" t="b">
        <f t="shared" si="4"/>
        <v>0</v>
      </c>
    </row>
    <row r="469" spans="1:29" ht="20.100000000000001" customHeight="1" x14ac:dyDescent="0.15">
      <c r="A469" s="108">
        <f>IFERROR(IF(AND($H469="○", OR($AC469, TRIM($U469)="",$W469="")),1001,0),3)</f>
        <v>0</v>
      </c>
      <c r="C469" s="133"/>
      <c r="E469" s="356"/>
      <c r="F469" s="331" t="s">
        <v>552</v>
      </c>
      <c r="G469" s="332"/>
      <c r="H469" s="390"/>
      <c r="I469" s="391"/>
      <c r="J469" s="354" t="s">
        <v>119</v>
      </c>
      <c r="K469" s="334" t="s">
        <v>315</v>
      </c>
      <c r="L469" s="335"/>
      <c r="M469" s="335"/>
      <c r="N469" s="335"/>
      <c r="O469" s="397"/>
      <c r="P469" s="81"/>
      <c r="Q469" s="82"/>
      <c r="R469" s="82"/>
      <c r="S469" s="82"/>
      <c r="T469" s="83"/>
      <c r="U469" s="398"/>
      <c r="V469" s="399"/>
      <c r="W469" s="14"/>
      <c r="X469" s="15"/>
      <c r="Y469" s="16"/>
      <c r="Z469" s="165"/>
      <c r="AC469" s="337" t="b">
        <f>OR(AND($H469="○",COUNTIF($O469:$O477,"○")=0), AND($H469&lt;&gt;"○",COUNTIF($O469:$O477,"○")&lt;&gt;0))</f>
        <v>0</v>
      </c>
    </row>
    <row r="470" spans="1:29" ht="20.100000000000001" customHeight="1" x14ac:dyDescent="0.15">
      <c r="A470" s="338">
        <f>IFERROR(IF(AND($H469&lt;&gt;"○", $AC469),1001,0),3)</f>
        <v>0</v>
      </c>
      <c r="B470" s="418"/>
      <c r="C470" s="133"/>
      <c r="E470" s="356"/>
      <c r="F470" s="340"/>
      <c r="G470" s="341"/>
      <c r="H470" s="392"/>
      <c r="I470" s="393"/>
      <c r="J470" s="342" t="s">
        <v>121</v>
      </c>
      <c r="K470" s="343" t="s">
        <v>316</v>
      </c>
      <c r="L470" s="344"/>
      <c r="M470" s="344"/>
      <c r="N470" s="344"/>
      <c r="O470" s="404"/>
      <c r="P470" s="406"/>
      <c r="Q470" s="407"/>
      <c r="R470" s="407"/>
      <c r="S470" s="407"/>
      <c r="T470" s="408"/>
      <c r="U470" s="400"/>
      <c r="V470" s="401"/>
      <c r="W470" s="412"/>
      <c r="X470" s="413"/>
      <c r="Y470" s="414"/>
      <c r="Z470" s="165"/>
      <c r="AC470" s="345" t="b">
        <f t="shared" si="4"/>
        <v>0</v>
      </c>
    </row>
    <row r="471" spans="1:29" ht="20.100000000000001" customHeight="1" x14ac:dyDescent="0.15">
      <c r="C471" s="133"/>
      <c r="E471" s="356"/>
      <c r="F471" s="340"/>
      <c r="G471" s="341"/>
      <c r="H471" s="392"/>
      <c r="I471" s="393"/>
      <c r="J471" s="342" t="s">
        <v>123</v>
      </c>
      <c r="K471" s="343" t="s">
        <v>317</v>
      </c>
      <c r="L471" s="344"/>
      <c r="M471" s="344"/>
      <c r="N471" s="344"/>
      <c r="O471" s="404"/>
      <c r="P471" s="406"/>
      <c r="Q471" s="407"/>
      <c r="R471" s="407"/>
      <c r="S471" s="407"/>
      <c r="T471" s="408"/>
      <c r="U471" s="400"/>
      <c r="V471" s="401"/>
      <c r="W471" s="412"/>
      <c r="X471" s="413"/>
      <c r="Y471" s="414"/>
      <c r="Z471" s="165"/>
      <c r="AC471" s="345" t="b">
        <f t="shared" si="4"/>
        <v>0</v>
      </c>
    </row>
    <row r="472" spans="1:29" ht="20.100000000000001" customHeight="1" x14ac:dyDescent="0.15">
      <c r="C472" s="133"/>
      <c r="E472" s="356"/>
      <c r="F472" s="340"/>
      <c r="G472" s="341"/>
      <c r="H472" s="392"/>
      <c r="I472" s="393"/>
      <c r="J472" s="342" t="s">
        <v>124</v>
      </c>
      <c r="K472" s="343" t="s">
        <v>318</v>
      </c>
      <c r="L472" s="344"/>
      <c r="M472" s="344"/>
      <c r="N472" s="344"/>
      <c r="O472" s="404"/>
      <c r="P472" s="406"/>
      <c r="Q472" s="407"/>
      <c r="R472" s="407"/>
      <c r="S472" s="407"/>
      <c r="T472" s="408"/>
      <c r="U472" s="400"/>
      <c r="V472" s="401"/>
      <c r="W472" s="412"/>
      <c r="X472" s="413"/>
      <c r="Y472" s="414"/>
      <c r="Z472" s="165"/>
      <c r="AC472" s="345" t="b">
        <f t="shared" si="4"/>
        <v>0</v>
      </c>
    </row>
    <row r="473" spans="1:29" ht="20.100000000000001" customHeight="1" x14ac:dyDescent="0.15">
      <c r="C473" s="133"/>
      <c r="E473" s="356"/>
      <c r="F473" s="340"/>
      <c r="G473" s="341"/>
      <c r="H473" s="392"/>
      <c r="I473" s="393"/>
      <c r="J473" s="352" t="s">
        <v>126</v>
      </c>
      <c r="K473" s="343" t="s">
        <v>319</v>
      </c>
      <c r="L473" s="344"/>
      <c r="M473" s="344"/>
      <c r="N473" s="344"/>
      <c r="O473" s="404"/>
      <c r="P473" s="406"/>
      <c r="Q473" s="407"/>
      <c r="R473" s="407"/>
      <c r="S473" s="407"/>
      <c r="T473" s="408"/>
      <c r="U473" s="400"/>
      <c r="V473" s="401"/>
      <c r="W473" s="412"/>
      <c r="X473" s="413"/>
      <c r="Y473" s="414"/>
      <c r="Z473" s="165"/>
      <c r="AC473" s="345" t="b">
        <f t="shared" si="4"/>
        <v>0</v>
      </c>
    </row>
    <row r="474" spans="1:29" ht="20.100000000000001" customHeight="1" x14ac:dyDescent="0.15">
      <c r="C474" s="133"/>
      <c r="E474" s="356"/>
      <c r="F474" s="340"/>
      <c r="G474" s="341"/>
      <c r="H474" s="392"/>
      <c r="I474" s="393"/>
      <c r="J474" s="342" t="s">
        <v>128</v>
      </c>
      <c r="K474" s="343" t="s">
        <v>320</v>
      </c>
      <c r="L474" s="344"/>
      <c r="M474" s="344"/>
      <c r="N474" s="344"/>
      <c r="O474" s="404"/>
      <c r="P474" s="406"/>
      <c r="Q474" s="407"/>
      <c r="R474" s="407"/>
      <c r="S474" s="407"/>
      <c r="T474" s="408"/>
      <c r="U474" s="400"/>
      <c r="V474" s="401"/>
      <c r="W474" s="412"/>
      <c r="X474" s="413"/>
      <c r="Y474" s="414"/>
      <c r="Z474" s="165"/>
      <c r="AC474" s="345" t="b">
        <f t="shared" si="4"/>
        <v>0</v>
      </c>
    </row>
    <row r="475" spans="1:29" ht="20.100000000000001" customHeight="1" x14ac:dyDescent="0.15">
      <c r="C475" s="133"/>
      <c r="E475" s="356"/>
      <c r="F475" s="340"/>
      <c r="G475" s="341"/>
      <c r="H475" s="392"/>
      <c r="I475" s="393"/>
      <c r="J475" s="342" t="s">
        <v>130</v>
      </c>
      <c r="K475" s="343" t="s">
        <v>487</v>
      </c>
      <c r="L475" s="344"/>
      <c r="M475" s="344"/>
      <c r="N475" s="344"/>
      <c r="O475" s="404"/>
      <c r="P475" s="406"/>
      <c r="Q475" s="407"/>
      <c r="R475" s="407"/>
      <c r="S475" s="407"/>
      <c r="T475" s="408"/>
      <c r="U475" s="400"/>
      <c r="V475" s="401"/>
      <c r="W475" s="412"/>
      <c r="X475" s="413"/>
      <c r="Y475" s="414"/>
      <c r="Z475" s="165"/>
      <c r="AC475" s="345" t="b">
        <f t="shared" si="4"/>
        <v>0</v>
      </c>
    </row>
    <row r="476" spans="1:29" ht="20.100000000000001" customHeight="1" x14ac:dyDescent="0.15">
      <c r="C476" s="133"/>
      <c r="E476" s="356"/>
      <c r="F476" s="340"/>
      <c r="G476" s="341"/>
      <c r="H476" s="392"/>
      <c r="I476" s="393"/>
      <c r="J476" s="342" t="s">
        <v>132</v>
      </c>
      <c r="K476" s="343" t="s">
        <v>321</v>
      </c>
      <c r="L476" s="344"/>
      <c r="M476" s="344"/>
      <c r="N476" s="344"/>
      <c r="O476" s="404"/>
      <c r="P476" s="406"/>
      <c r="Q476" s="407"/>
      <c r="R476" s="407"/>
      <c r="S476" s="407"/>
      <c r="T476" s="408"/>
      <c r="U476" s="400"/>
      <c r="V476" s="401"/>
      <c r="W476" s="412"/>
      <c r="X476" s="413"/>
      <c r="Y476" s="414"/>
      <c r="Z476" s="165"/>
      <c r="AC476" s="345" t="b">
        <f t="shared" si="4"/>
        <v>0</v>
      </c>
    </row>
    <row r="477" spans="1:29" ht="20.100000000000001" customHeight="1" x14ac:dyDescent="0.15">
      <c r="A477" s="338">
        <f>IFERROR(IF(AND($O477="○", TRIM($P469)=""),1001,0),3)</f>
        <v>0</v>
      </c>
      <c r="C477" s="133"/>
      <c r="E477" s="357"/>
      <c r="F477" s="346"/>
      <c r="G477" s="347"/>
      <c r="H477" s="394"/>
      <c r="I477" s="395"/>
      <c r="J477" s="353" t="s">
        <v>134</v>
      </c>
      <c r="K477" s="349" t="s">
        <v>515</v>
      </c>
      <c r="L477" s="350"/>
      <c r="M477" s="350"/>
      <c r="N477" s="350"/>
      <c r="O477" s="405"/>
      <c r="P477" s="409"/>
      <c r="Q477" s="410"/>
      <c r="R477" s="410"/>
      <c r="S477" s="410"/>
      <c r="T477" s="411"/>
      <c r="U477" s="402"/>
      <c r="V477" s="403"/>
      <c r="W477" s="415"/>
      <c r="X477" s="416"/>
      <c r="Y477" s="417"/>
      <c r="Z477" s="165"/>
      <c r="AC477" s="345" t="b">
        <f t="shared" si="4"/>
        <v>0</v>
      </c>
    </row>
    <row r="478" spans="1:29" ht="30" customHeight="1" x14ac:dyDescent="0.15">
      <c r="A478" s="108">
        <f>IFERROR(IF(AND($H478="○", OR($AC478, TRIM($U478)="",$W478="")),1001,0),3)</f>
        <v>0</v>
      </c>
      <c r="C478" s="133"/>
      <c r="E478" s="358" t="s">
        <v>471</v>
      </c>
      <c r="F478" s="359" t="s">
        <v>460</v>
      </c>
      <c r="G478" s="360"/>
      <c r="H478" s="390"/>
      <c r="I478" s="391"/>
      <c r="J478" s="333" t="s">
        <v>119</v>
      </c>
      <c r="K478" s="334" t="s">
        <v>322</v>
      </c>
      <c r="L478" s="335"/>
      <c r="M478" s="335"/>
      <c r="N478" s="335"/>
      <c r="O478" s="397"/>
      <c r="P478" s="81"/>
      <c r="Q478" s="82"/>
      <c r="R478" s="82"/>
      <c r="S478" s="82"/>
      <c r="T478" s="83"/>
      <c r="U478" s="398"/>
      <c r="V478" s="399"/>
      <c r="W478" s="14"/>
      <c r="X478" s="15"/>
      <c r="Y478" s="16"/>
      <c r="Z478" s="165"/>
      <c r="AC478" s="337" t="b">
        <f>OR(AND($H478="○",COUNTIF($O478:$O485,"○")=0), AND($H478&lt;&gt;"○",COUNTIF($O478:$O485,"○")&lt;&gt;0))</f>
        <v>0</v>
      </c>
    </row>
    <row r="479" spans="1:29" ht="20.100000000000001" customHeight="1" x14ac:dyDescent="0.15">
      <c r="A479" s="338">
        <f>IFERROR(IF(AND($H478&lt;&gt;"○", $AC478),1001,0),3)</f>
        <v>0</v>
      </c>
      <c r="B479" s="418"/>
      <c r="C479" s="133"/>
      <c r="E479" s="356"/>
      <c r="F479" s="361"/>
      <c r="G479" s="362"/>
      <c r="H479" s="392"/>
      <c r="I479" s="393"/>
      <c r="J479" s="342" t="s">
        <v>121</v>
      </c>
      <c r="K479" s="343" t="s">
        <v>323</v>
      </c>
      <c r="L479" s="344"/>
      <c r="M479" s="344"/>
      <c r="N479" s="344"/>
      <c r="O479" s="404"/>
      <c r="P479" s="406"/>
      <c r="Q479" s="407"/>
      <c r="R479" s="407"/>
      <c r="S479" s="407"/>
      <c r="T479" s="408"/>
      <c r="U479" s="400"/>
      <c r="V479" s="401"/>
      <c r="W479" s="412"/>
      <c r="X479" s="413"/>
      <c r="Y479" s="414"/>
      <c r="Z479" s="165"/>
      <c r="AC479" s="345" t="b">
        <f t="shared" si="4"/>
        <v>0</v>
      </c>
    </row>
    <row r="480" spans="1:29" ht="20.100000000000001" customHeight="1" x14ac:dyDescent="0.15">
      <c r="C480" s="133"/>
      <c r="E480" s="356"/>
      <c r="F480" s="361"/>
      <c r="G480" s="362"/>
      <c r="H480" s="392"/>
      <c r="I480" s="393"/>
      <c r="J480" s="352" t="s">
        <v>123</v>
      </c>
      <c r="K480" s="343" t="s">
        <v>324</v>
      </c>
      <c r="L480" s="344"/>
      <c r="M480" s="344"/>
      <c r="N480" s="344"/>
      <c r="O480" s="404"/>
      <c r="P480" s="406"/>
      <c r="Q480" s="407"/>
      <c r="R480" s="407"/>
      <c r="S480" s="407"/>
      <c r="T480" s="408"/>
      <c r="U480" s="400"/>
      <c r="V480" s="401"/>
      <c r="W480" s="412"/>
      <c r="X480" s="413"/>
      <c r="Y480" s="414"/>
      <c r="Z480" s="165"/>
      <c r="AC480" s="345" t="b">
        <f t="shared" si="4"/>
        <v>0</v>
      </c>
    </row>
    <row r="481" spans="1:29" ht="20.100000000000001" customHeight="1" x14ac:dyDescent="0.15">
      <c r="C481" s="133"/>
      <c r="E481" s="356"/>
      <c r="F481" s="361"/>
      <c r="G481" s="362"/>
      <c r="H481" s="392"/>
      <c r="I481" s="393"/>
      <c r="J481" s="342" t="s">
        <v>124</v>
      </c>
      <c r="K481" s="343" t="s">
        <v>325</v>
      </c>
      <c r="L481" s="344"/>
      <c r="M481" s="344"/>
      <c r="N481" s="344"/>
      <c r="O481" s="404"/>
      <c r="P481" s="406"/>
      <c r="Q481" s="407"/>
      <c r="R481" s="407"/>
      <c r="S481" s="407"/>
      <c r="T481" s="408"/>
      <c r="U481" s="400"/>
      <c r="V481" s="401"/>
      <c r="W481" s="412"/>
      <c r="X481" s="413"/>
      <c r="Y481" s="414"/>
      <c r="Z481" s="165"/>
      <c r="AC481" s="345" t="b">
        <f t="shared" si="4"/>
        <v>0</v>
      </c>
    </row>
    <row r="482" spans="1:29" ht="20.100000000000001" customHeight="1" x14ac:dyDescent="0.15">
      <c r="C482" s="133"/>
      <c r="E482" s="356"/>
      <c r="F482" s="361"/>
      <c r="G482" s="362"/>
      <c r="H482" s="392"/>
      <c r="I482" s="393"/>
      <c r="J482" s="342" t="s">
        <v>126</v>
      </c>
      <c r="K482" s="343" t="s">
        <v>326</v>
      </c>
      <c r="L482" s="344"/>
      <c r="M482" s="344"/>
      <c r="N482" s="344"/>
      <c r="O482" s="404"/>
      <c r="P482" s="406"/>
      <c r="Q482" s="407"/>
      <c r="R482" s="407"/>
      <c r="S482" s="407"/>
      <c r="T482" s="408"/>
      <c r="U482" s="400"/>
      <c r="V482" s="401"/>
      <c r="W482" s="412"/>
      <c r="X482" s="413"/>
      <c r="Y482" s="414"/>
      <c r="Z482" s="165"/>
      <c r="AC482" s="345" t="b">
        <f t="shared" si="4"/>
        <v>0</v>
      </c>
    </row>
    <row r="483" spans="1:29" ht="20.100000000000001" customHeight="1" x14ac:dyDescent="0.15">
      <c r="C483" s="133"/>
      <c r="E483" s="356"/>
      <c r="F483" s="361"/>
      <c r="G483" s="362"/>
      <c r="H483" s="392"/>
      <c r="I483" s="393"/>
      <c r="J483" s="342" t="s">
        <v>128</v>
      </c>
      <c r="K483" s="343" t="s">
        <v>327</v>
      </c>
      <c r="L483" s="344"/>
      <c r="M483" s="344"/>
      <c r="N483" s="344"/>
      <c r="O483" s="404"/>
      <c r="P483" s="406"/>
      <c r="Q483" s="407"/>
      <c r="R483" s="407"/>
      <c r="S483" s="407"/>
      <c r="T483" s="408"/>
      <c r="U483" s="400"/>
      <c r="V483" s="401"/>
      <c r="W483" s="412"/>
      <c r="X483" s="413"/>
      <c r="Y483" s="414"/>
      <c r="Z483" s="165"/>
      <c r="AC483" s="345" t="b">
        <f t="shared" si="4"/>
        <v>0</v>
      </c>
    </row>
    <row r="484" spans="1:29" ht="20.100000000000001" customHeight="1" x14ac:dyDescent="0.15">
      <c r="C484" s="133"/>
      <c r="E484" s="356"/>
      <c r="F484" s="361"/>
      <c r="G484" s="362"/>
      <c r="H484" s="392"/>
      <c r="I484" s="393"/>
      <c r="J484" s="352" t="s">
        <v>130</v>
      </c>
      <c r="K484" s="343" t="s">
        <v>328</v>
      </c>
      <c r="L484" s="344"/>
      <c r="M484" s="344"/>
      <c r="N484" s="344"/>
      <c r="O484" s="404"/>
      <c r="P484" s="406"/>
      <c r="Q484" s="407"/>
      <c r="R484" s="407"/>
      <c r="S484" s="407"/>
      <c r="T484" s="408"/>
      <c r="U484" s="400"/>
      <c r="V484" s="401"/>
      <c r="W484" s="412"/>
      <c r="X484" s="413"/>
      <c r="Y484" s="414"/>
      <c r="Z484" s="165"/>
      <c r="AC484" s="345" t="b">
        <f t="shared" si="4"/>
        <v>0</v>
      </c>
    </row>
    <row r="485" spans="1:29" ht="20.100000000000001" customHeight="1" x14ac:dyDescent="0.15">
      <c r="A485" s="338">
        <f>IFERROR(IF(AND($O485="○", TRIM($P478)=""),1001,0),3)</f>
        <v>0</v>
      </c>
      <c r="C485" s="133"/>
      <c r="E485" s="356"/>
      <c r="F485" s="363"/>
      <c r="G485" s="364"/>
      <c r="H485" s="394"/>
      <c r="I485" s="395"/>
      <c r="J485" s="348" t="s">
        <v>132</v>
      </c>
      <c r="K485" s="349" t="s">
        <v>516</v>
      </c>
      <c r="L485" s="350"/>
      <c r="M485" s="350"/>
      <c r="N485" s="350"/>
      <c r="O485" s="405"/>
      <c r="P485" s="409"/>
      <c r="Q485" s="410"/>
      <c r="R485" s="410"/>
      <c r="S485" s="410"/>
      <c r="T485" s="411"/>
      <c r="U485" s="402"/>
      <c r="V485" s="403"/>
      <c r="W485" s="415"/>
      <c r="X485" s="416"/>
      <c r="Y485" s="417"/>
      <c r="Z485" s="165"/>
      <c r="AC485" s="345" t="b">
        <f t="shared" si="4"/>
        <v>0</v>
      </c>
    </row>
    <row r="486" spans="1:29" ht="20.100000000000001" customHeight="1" x14ac:dyDescent="0.15">
      <c r="A486" s="108">
        <f>IFERROR(IF(AND($H486="○", OR($AC486, TRIM($U486)="",$W486="")),1001,0),3)</f>
        <v>0</v>
      </c>
      <c r="C486" s="133"/>
      <c r="E486" s="356"/>
      <c r="F486" s="359" t="s">
        <v>553</v>
      </c>
      <c r="G486" s="360"/>
      <c r="H486" s="390"/>
      <c r="I486" s="391"/>
      <c r="J486" s="333" t="s">
        <v>119</v>
      </c>
      <c r="K486" s="334" t="s">
        <v>329</v>
      </c>
      <c r="L486" s="335"/>
      <c r="M486" s="335"/>
      <c r="N486" s="335"/>
      <c r="O486" s="397"/>
      <c r="P486" s="81"/>
      <c r="Q486" s="82"/>
      <c r="R486" s="82"/>
      <c r="S486" s="82"/>
      <c r="T486" s="83"/>
      <c r="U486" s="398"/>
      <c r="V486" s="399"/>
      <c r="W486" s="14"/>
      <c r="X486" s="15"/>
      <c r="Y486" s="16"/>
      <c r="Z486" s="165"/>
      <c r="AC486" s="337" t="b">
        <f>OR(AND($H486="○",COUNTIF($O486:$O494,"○")=0), AND($H486&lt;&gt;"○",COUNTIF($O486:$O494,"○")&lt;&gt;0))</f>
        <v>0</v>
      </c>
    </row>
    <row r="487" spans="1:29" ht="20.100000000000001" customHeight="1" x14ac:dyDescent="0.15">
      <c r="A487" s="338">
        <f>IFERROR(IF(AND($H486&lt;&gt;"○", $AC486),1001,0),3)</f>
        <v>0</v>
      </c>
      <c r="B487" s="418"/>
      <c r="C487" s="133"/>
      <c r="E487" s="356"/>
      <c r="F487" s="361"/>
      <c r="G487" s="362"/>
      <c r="H487" s="392"/>
      <c r="I487" s="393"/>
      <c r="J487" s="352" t="s">
        <v>121</v>
      </c>
      <c r="K487" s="343" t="s">
        <v>330</v>
      </c>
      <c r="L487" s="344"/>
      <c r="M487" s="344"/>
      <c r="N487" s="344"/>
      <c r="O487" s="404"/>
      <c r="P487" s="406"/>
      <c r="Q487" s="407"/>
      <c r="R487" s="407"/>
      <c r="S487" s="407"/>
      <c r="T487" s="408"/>
      <c r="U487" s="400"/>
      <c r="V487" s="401"/>
      <c r="W487" s="412"/>
      <c r="X487" s="413"/>
      <c r="Y487" s="414"/>
      <c r="Z487" s="165"/>
      <c r="AC487" s="345" t="b">
        <f t="shared" si="4"/>
        <v>0</v>
      </c>
    </row>
    <row r="488" spans="1:29" ht="20.100000000000001" customHeight="1" x14ac:dyDescent="0.15">
      <c r="C488" s="133"/>
      <c r="E488" s="356"/>
      <c r="F488" s="361"/>
      <c r="G488" s="362"/>
      <c r="H488" s="392"/>
      <c r="I488" s="393"/>
      <c r="J488" s="342" t="s">
        <v>123</v>
      </c>
      <c r="K488" s="343" t="s">
        <v>331</v>
      </c>
      <c r="L488" s="344"/>
      <c r="M488" s="344"/>
      <c r="N488" s="344"/>
      <c r="O488" s="404"/>
      <c r="P488" s="406"/>
      <c r="Q488" s="407"/>
      <c r="R488" s="407"/>
      <c r="S488" s="407"/>
      <c r="T488" s="408"/>
      <c r="U488" s="400"/>
      <c r="V488" s="401"/>
      <c r="W488" s="412"/>
      <c r="X488" s="413"/>
      <c r="Y488" s="414"/>
      <c r="Z488" s="165"/>
      <c r="AC488" s="345" t="b">
        <f t="shared" si="4"/>
        <v>0</v>
      </c>
    </row>
    <row r="489" spans="1:29" ht="20.100000000000001" customHeight="1" x14ac:dyDescent="0.15">
      <c r="C489" s="133"/>
      <c r="E489" s="356"/>
      <c r="F489" s="361"/>
      <c r="G489" s="362"/>
      <c r="H489" s="392"/>
      <c r="I489" s="393"/>
      <c r="J489" s="342" t="s">
        <v>124</v>
      </c>
      <c r="K489" s="343" t="s">
        <v>332</v>
      </c>
      <c r="L489" s="344"/>
      <c r="M489" s="344"/>
      <c r="N489" s="344"/>
      <c r="O489" s="404"/>
      <c r="P489" s="406"/>
      <c r="Q489" s="407"/>
      <c r="R489" s="407"/>
      <c r="S489" s="407"/>
      <c r="T489" s="408"/>
      <c r="U489" s="400"/>
      <c r="V489" s="401"/>
      <c r="W489" s="412"/>
      <c r="X489" s="413"/>
      <c r="Y489" s="414"/>
      <c r="Z489" s="165"/>
      <c r="AC489" s="345" t="b">
        <f t="shared" si="4"/>
        <v>0</v>
      </c>
    </row>
    <row r="490" spans="1:29" ht="20.100000000000001" customHeight="1" x14ac:dyDescent="0.15">
      <c r="C490" s="133"/>
      <c r="E490" s="356"/>
      <c r="F490" s="361"/>
      <c r="G490" s="362"/>
      <c r="H490" s="392"/>
      <c r="I490" s="393"/>
      <c r="J490" s="342" t="s">
        <v>126</v>
      </c>
      <c r="K490" s="343" t="s">
        <v>333</v>
      </c>
      <c r="L490" s="344"/>
      <c r="M490" s="344"/>
      <c r="N490" s="344"/>
      <c r="O490" s="404"/>
      <c r="P490" s="406"/>
      <c r="Q490" s="407"/>
      <c r="R490" s="407"/>
      <c r="S490" s="407"/>
      <c r="T490" s="408"/>
      <c r="U490" s="400"/>
      <c r="V490" s="401"/>
      <c r="W490" s="412"/>
      <c r="X490" s="413"/>
      <c r="Y490" s="414"/>
      <c r="Z490" s="165"/>
      <c r="AC490" s="345" t="b">
        <f t="shared" si="4"/>
        <v>0</v>
      </c>
    </row>
    <row r="491" spans="1:29" ht="20.100000000000001" customHeight="1" x14ac:dyDescent="0.15">
      <c r="C491" s="133"/>
      <c r="E491" s="356"/>
      <c r="F491" s="361"/>
      <c r="G491" s="362"/>
      <c r="H491" s="392"/>
      <c r="I491" s="393"/>
      <c r="J491" s="352" t="s">
        <v>128</v>
      </c>
      <c r="K491" s="343" t="s">
        <v>334</v>
      </c>
      <c r="L491" s="344"/>
      <c r="M491" s="344"/>
      <c r="N491" s="344"/>
      <c r="O491" s="404"/>
      <c r="P491" s="406"/>
      <c r="Q491" s="407"/>
      <c r="R491" s="407"/>
      <c r="S491" s="407"/>
      <c r="T491" s="408"/>
      <c r="U491" s="400"/>
      <c r="V491" s="401"/>
      <c r="W491" s="412"/>
      <c r="X491" s="413"/>
      <c r="Y491" s="414"/>
      <c r="Z491" s="165"/>
      <c r="AC491" s="345" t="b">
        <f t="shared" si="4"/>
        <v>0</v>
      </c>
    </row>
    <row r="492" spans="1:29" ht="20.100000000000001" customHeight="1" x14ac:dyDescent="0.15">
      <c r="C492" s="133"/>
      <c r="E492" s="356"/>
      <c r="F492" s="361"/>
      <c r="G492" s="362"/>
      <c r="H492" s="392"/>
      <c r="I492" s="393"/>
      <c r="J492" s="342" t="s">
        <v>130</v>
      </c>
      <c r="K492" s="343" t="s">
        <v>335</v>
      </c>
      <c r="L492" s="344"/>
      <c r="M492" s="344"/>
      <c r="N492" s="344"/>
      <c r="O492" s="404"/>
      <c r="P492" s="406"/>
      <c r="Q492" s="407"/>
      <c r="R492" s="407"/>
      <c r="S492" s="407"/>
      <c r="T492" s="408"/>
      <c r="U492" s="400"/>
      <c r="V492" s="401"/>
      <c r="W492" s="412"/>
      <c r="X492" s="413"/>
      <c r="Y492" s="414"/>
      <c r="Z492" s="165"/>
      <c r="AC492" s="345" t="b">
        <f t="shared" si="4"/>
        <v>0</v>
      </c>
    </row>
    <row r="493" spans="1:29" ht="20.100000000000001" customHeight="1" x14ac:dyDescent="0.15">
      <c r="C493" s="133"/>
      <c r="E493" s="356"/>
      <c r="F493" s="361"/>
      <c r="G493" s="362"/>
      <c r="H493" s="392"/>
      <c r="I493" s="393"/>
      <c r="J493" s="342" t="s">
        <v>132</v>
      </c>
      <c r="K493" s="343" t="s">
        <v>336</v>
      </c>
      <c r="L493" s="344"/>
      <c r="M493" s="344"/>
      <c r="N493" s="344"/>
      <c r="O493" s="404"/>
      <c r="P493" s="406"/>
      <c r="Q493" s="407"/>
      <c r="R493" s="407"/>
      <c r="S493" s="407"/>
      <c r="T493" s="408"/>
      <c r="U493" s="400"/>
      <c r="V493" s="401"/>
      <c r="W493" s="412"/>
      <c r="X493" s="413"/>
      <c r="Y493" s="414"/>
      <c r="Z493" s="165"/>
      <c r="AC493" s="345" t="b">
        <f t="shared" si="4"/>
        <v>0</v>
      </c>
    </row>
    <row r="494" spans="1:29" ht="20.100000000000001" customHeight="1" x14ac:dyDescent="0.15">
      <c r="A494" s="338">
        <f>IFERROR(IF(AND($O494="○", TRIM($P486)=""),1001,0),3)</f>
        <v>0</v>
      </c>
      <c r="C494" s="133"/>
      <c r="E494" s="356"/>
      <c r="F494" s="363"/>
      <c r="G494" s="364"/>
      <c r="H494" s="394"/>
      <c r="I494" s="395"/>
      <c r="J494" s="348" t="s">
        <v>134</v>
      </c>
      <c r="K494" s="349" t="s">
        <v>517</v>
      </c>
      <c r="L494" s="350"/>
      <c r="M494" s="350"/>
      <c r="N494" s="350"/>
      <c r="O494" s="405"/>
      <c r="P494" s="409"/>
      <c r="Q494" s="410"/>
      <c r="R494" s="410"/>
      <c r="S494" s="410"/>
      <c r="T494" s="411"/>
      <c r="U494" s="402"/>
      <c r="V494" s="403"/>
      <c r="W494" s="415"/>
      <c r="X494" s="416"/>
      <c r="Y494" s="417"/>
      <c r="Z494" s="165"/>
      <c r="AC494" s="345" t="b">
        <f t="shared" si="4"/>
        <v>0</v>
      </c>
    </row>
    <row r="495" spans="1:29" ht="20.100000000000001" customHeight="1" x14ac:dyDescent="0.15">
      <c r="A495" s="108">
        <f>IFERROR(IF(AND($H495="○", OR($AC495, TRIM($U495)="",$W495="")),1001,0),3)</f>
        <v>0</v>
      </c>
      <c r="C495" s="133"/>
      <c r="E495" s="356"/>
      <c r="F495" s="359" t="s">
        <v>461</v>
      </c>
      <c r="G495" s="360"/>
      <c r="H495" s="390"/>
      <c r="I495" s="391"/>
      <c r="J495" s="333" t="s">
        <v>119</v>
      </c>
      <c r="K495" s="334" t="s">
        <v>337</v>
      </c>
      <c r="L495" s="335"/>
      <c r="M495" s="335"/>
      <c r="N495" s="335"/>
      <c r="O495" s="397"/>
      <c r="P495" s="81"/>
      <c r="Q495" s="82"/>
      <c r="R495" s="82"/>
      <c r="S495" s="82"/>
      <c r="T495" s="83"/>
      <c r="U495" s="398"/>
      <c r="V495" s="399"/>
      <c r="W495" s="14"/>
      <c r="X495" s="15"/>
      <c r="Y495" s="16"/>
      <c r="Z495" s="165"/>
      <c r="AC495" s="337" t="b">
        <f>OR(AND($H495="○",COUNTIF($O495:$O512,"○")=0), AND($H495&lt;&gt;"○",COUNTIF($O495:$O512,"○")&lt;&gt;0))</f>
        <v>0</v>
      </c>
    </row>
    <row r="496" spans="1:29" ht="20.100000000000001" customHeight="1" x14ac:dyDescent="0.15">
      <c r="A496" s="338">
        <f>IFERROR(IF(AND($H495&lt;&gt;"○", $AC495),1001,0),3)</f>
        <v>0</v>
      </c>
      <c r="B496" s="418"/>
      <c r="C496" s="133"/>
      <c r="E496" s="356"/>
      <c r="F496" s="361"/>
      <c r="G496" s="362"/>
      <c r="H496" s="392"/>
      <c r="I496" s="393"/>
      <c r="J496" s="342" t="s">
        <v>121</v>
      </c>
      <c r="K496" s="343" t="s">
        <v>338</v>
      </c>
      <c r="L496" s="344"/>
      <c r="M496" s="344"/>
      <c r="N496" s="344"/>
      <c r="O496" s="404"/>
      <c r="P496" s="406"/>
      <c r="Q496" s="407"/>
      <c r="R496" s="407"/>
      <c r="S496" s="407"/>
      <c r="T496" s="408"/>
      <c r="U496" s="400"/>
      <c r="V496" s="401"/>
      <c r="W496" s="412"/>
      <c r="X496" s="413"/>
      <c r="Y496" s="414"/>
      <c r="Z496" s="165"/>
      <c r="AC496" s="345" t="b">
        <f t="shared" si="4"/>
        <v>0</v>
      </c>
    </row>
    <row r="497" spans="1:29" ht="20.100000000000001" customHeight="1" x14ac:dyDescent="0.15">
      <c r="C497" s="133"/>
      <c r="E497" s="356"/>
      <c r="F497" s="361"/>
      <c r="G497" s="362"/>
      <c r="H497" s="392"/>
      <c r="I497" s="393"/>
      <c r="J497" s="342" t="s">
        <v>123</v>
      </c>
      <c r="K497" s="343" t="s">
        <v>339</v>
      </c>
      <c r="L497" s="344"/>
      <c r="M497" s="344"/>
      <c r="N497" s="344"/>
      <c r="O497" s="404"/>
      <c r="P497" s="406"/>
      <c r="Q497" s="407"/>
      <c r="R497" s="407"/>
      <c r="S497" s="407"/>
      <c r="T497" s="408"/>
      <c r="U497" s="400"/>
      <c r="V497" s="401"/>
      <c r="W497" s="412"/>
      <c r="X497" s="413"/>
      <c r="Y497" s="414"/>
      <c r="Z497" s="165"/>
      <c r="AC497" s="345" t="b">
        <f t="shared" si="4"/>
        <v>0</v>
      </c>
    </row>
    <row r="498" spans="1:29" ht="20.100000000000001" customHeight="1" x14ac:dyDescent="0.15">
      <c r="C498" s="133"/>
      <c r="E498" s="356"/>
      <c r="F498" s="361"/>
      <c r="G498" s="362"/>
      <c r="H498" s="392"/>
      <c r="I498" s="393"/>
      <c r="J498" s="352" t="s">
        <v>124</v>
      </c>
      <c r="K498" s="343" t="s">
        <v>340</v>
      </c>
      <c r="L498" s="344"/>
      <c r="M498" s="344"/>
      <c r="N498" s="344"/>
      <c r="O498" s="404"/>
      <c r="P498" s="406"/>
      <c r="Q498" s="407"/>
      <c r="R498" s="407"/>
      <c r="S498" s="407"/>
      <c r="T498" s="408"/>
      <c r="U498" s="400"/>
      <c r="V498" s="401"/>
      <c r="W498" s="412"/>
      <c r="X498" s="413"/>
      <c r="Y498" s="414"/>
      <c r="Z498" s="165"/>
      <c r="AC498" s="345" t="b">
        <f t="shared" si="4"/>
        <v>0</v>
      </c>
    </row>
    <row r="499" spans="1:29" ht="20.100000000000001" customHeight="1" x14ac:dyDescent="0.15">
      <c r="C499" s="133"/>
      <c r="E499" s="356"/>
      <c r="F499" s="361"/>
      <c r="G499" s="362"/>
      <c r="H499" s="392"/>
      <c r="I499" s="393"/>
      <c r="J499" s="342" t="s">
        <v>126</v>
      </c>
      <c r="K499" s="343" t="s">
        <v>341</v>
      </c>
      <c r="L499" s="344"/>
      <c r="M499" s="344"/>
      <c r="N499" s="344"/>
      <c r="O499" s="404"/>
      <c r="P499" s="406"/>
      <c r="Q499" s="407"/>
      <c r="R499" s="407"/>
      <c r="S499" s="407"/>
      <c r="T499" s="408"/>
      <c r="U499" s="400"/>
      <c r="V499" s="401"/>
      <c r="W499" s="412"/>
      <c r="X499" s="413"/>
      <c r="Y499" s="414"/>
      <c r="Z499" s="165"/>
      <c r="AC499" s="345" t="b">
        <f t="shared" si="4"/>
        <v>0</v>
      </c>
    </row>
    <row r="500" spans="1:29" ht="20.100000000000001" customHeight="1" x14ac:dyDescent="0.15">
      <c r="C500" s="133"/>
      <c r="E500" s="356"/>
      <c r="F500" s="361"/>
      <c r="G500" s="362"/>
      <c r="H500" s="392"/>
      <c r="I500" s="393"/>
      <c r="J500" s="342" t="s">
        <v>128</v>
      </c>
      <c r="K500" s="343" t="s">
        <v>342</v>
      </c>
      <c r="L500" s="344"/>
      <c r="M500" s="344"/>
      <c r="N500" s="344"/>
      <c r="O500" s="404"/>
      <c r="P500" s="406"/>
      <c r="Q500" s="407"/>
      <c r="R500" s="407"/>
      <c r="S500" s="407"/>
      <c r="T500" s="408"/>
      <c r="U500" s="400"/>
      <c r="V500" s="401"/>
      <c r="W500" s="412"/>
      <c r="X500" s="413"/>
      <c r="Y500" s="414"/>
      <c r="Z500" s="165"/>
      <c r="AC500" s="345" t="b">
        <f t="shared" si="4"/>
        <v>0</v>
      </c>
    </row>
    <row r="501" spans="1:29" ht="20.100000000000001" customHeight="1" x14ac:dyDescent="0.15">
      <c r="C501" s="133"/>
      <c r="E501" s="356"/>
      <c r="F501" s="361"/>
      <c r="G501" s="362"/>
      <c r="H501" s="392"/>
      <c r="I501" s="393"/>
      <c r="J501" s="342" t="s">
        <v>130</v>
      </c>
      <c r="K501" s="343" t="s">
        <v>343</v>
      </c>
      <c r="L501" s="344"/>
      <c r="M501" s="344"/>
      <c r="N501" s="344"/>
      <c r="O501" s="404"/>
      <c r="P501" s="406"/>
      <c r="Q501" s="407"/>
      <c r="R501" s="407"/>
      <c r="S501" s="407"/>
      <c r="T501" s="408"/>
      <c r="U501" s="400"/>
      <c r="V501" s="401"/>
      <c r="W501" s="412"/>
      <c r="X501" s="413"/>
      <c r="Y501" s="414"/>
      <c r="Z501" s="165"/>
      <c r="AC501" s="345" t="b">
        <f t="shared" si="4"/>
        <v>0</v>
      </c>
    </row>
    <row r="502" spans="1:29" ht="20.100000000000001" customHeight="1" x14ac:dyDescent="0.15">
      <c r="C502" s="133"/>
      <c r="E502" s="356"/>
      <c r="F502" s="361"/>
      <c r="G502" s="362"/>
      <c r="H502" s="392"/>
      <c r="I502" s="393"/>
      <c r="J502" s="352" t="s">
        <v>132</v>
      </c>
      <c r="K502" s="343" t="s">
        <v>344</v>
      </c>
      <c r="L502" s="344"/>
      <c r="M502" s="344"/>
      <c r="N502" s="344"/>
      <c r="O502" s="404"/>
      <c r="P502" s="406"/>
      <c r="Q502" s="407"/>
      <c r="R502" s="407"/>
      <c r="S502" s="407"/>
      <c r="T502" s="408"/>
      <c r="U502" s="400"/>
      <c r="V502" s="401"/>
      <c r="W502" s="412"/>
      <c r="X502" s="413"/>
      <c r="Y502" s="414"/>
      <c r="Z502" s="165"/>
      <c r="AC502" s="345" t="b">
        <f t="shared" si="4"/>
        <v>0</v>
      </c>
    </row>
    <row r="503" spans="1:29" ht="30" customHeight="1" x14ac:dyDescent="0.15">
      <c r="C503" s="133"/>
      <c r="E503" s="356"/>
      <c r="F503" s="361"/>
      <c r="G503" s="362"/>
      <c r="H503" s="392"/>
      <c r="I503" s="393"/>
      <c r="J503" s="342" t="s">
        <v>134</v>
      </c>
      <c r="K503" s="343" t="s">
        <v>345</v>
      </c>
      <c r="L503" s="344"/>
      <c r="M503" s="344"/>
      <c r="N503" s="344"/>
      <c r="O503" s="404"/>
      <c r="P503" s="406"/>
      <c r="Q503" s="407"/>
      <c r="R503" s="407"/>
      <c r="S503" s="407"/>
      <c r="T503" s="408"/>
      <c r="U503" s="400"/>
      <c r="V503" s="401"/>
      <c r="W503" s="412"/>
      <c r="X503" s="413"/>
      <c r="Y503" s="414"/>
      <c r="Z503" s="165"/>
      <c r="AC503" s="345" t="b">
        <f t="shared" si="4"/>
        <v>0</v>
      </c>
    </row>
    <row r="504" spans="1:29" ht="20.100000000000001" customHeight="1" x14ac:dyDescent="0.15">
      <c r="C504" s="133"/>
      <c r="E504" s="356"/>
      <c r="F504" s="361"/>
      <c r="G504" s="362"/>
      <c r="H504" s="392"/>
      <c r="I504" s="393"/>
      <c r="J504" s="342" t="s">
        <v>136</v>
      </c>
      <c r="K504" s="343" t="s">
        <v>346</v>
      </c>
      <c r="L504" s="344"/>
      <c r="M504" s="344"/>
      <c r="N504" s="344"/>
      <c r="O504" s="404"/>
      <c r="P504" s="406"/>
      <c r="Q504" s="407"/>
      <c r="R504" s="407"/>
      <c r="S504" s="407"/>
      <c r="T504" s="408"/>
      <c r="U504" s="400"/>
      <c r="V504" s="401"/>
      <c r="W504" s="412"/>
      <c r="X504" s="413"/>
      <c r="Y504" s="414"/>
      <c r="Z504" s="165"/>
      <c r="AC504" s="345" t="b">
        <f t="shared" si="4"/>
        <v>0</v>
      </c>
    </row>
    <row r="505" spans="1:29" ht="20.100000000000001" customHeight="1" x14ac:dyDescent="0.15">
      <c r="C505" s="133"/>
      <c r="E505" s="356"/>
      <c r="F505" s="361"/>
      <c r="G505" s="362"/>
      <c r="H505" s="392"/>
      <c r="I505" s="393"/>
      <c r="J505" s="342" t="s">
        <v>138</v>
      </c>
      <c r="K505" s="343" t="s">
        <v>347</v>
      </c>
      <c r="L505" s="344"/>
      <c r="M505" s="344"/>
      <c r="N505" s="344"/>
      <c r="O505" s="404"/>
      <c r="P505" s="406"/>
      <c r="Q505" s="407"/>
      <c r="R505" s="407"/>
      <c r="S505" s="407"/>
      <c r="T505" s="408"/>
      <c r="U505" s="400"/>
      <c r="V505" s="401"/>
      <c r="W505" s="412"/>
      <c r="X505" s="413"/>
      <c r="Y505" s="414"/>
      <c r="Z505" s="165"/>
      <c r="AC505" s="345" t="b">
        <f t="shared" si="4"/>
        <v>0</v>
      </c>
    </row>
    <row r="506" spans="1:29" ht="20.100000000000001" customHeight="1" x14ac:dyDescent="0.15">
      <c r="C506" s="133"/>
      <c r="E506" s="356"/>
      <c r="F506" s="361"/>
      <c r="G506" s="362"/>
      <c r="H506" s="392"/>
      <c r="I506" s="393"/>
      <c r="J506" s="352" t="s">
        <v>140</v>
      </c>
      <c r="K506" s="343" t="s">
        <v>348</v>
      </c>
      <c r="L506" s="344"/>
      <c r="M506" s="344"/>
      <c r="N506" s="344"/>
      <c r="O506" s="404"/>
      <c r="P506" s="406"/>
      <c r="Q506" s="407"/>
      <c r="R506" s="407"/>
      <c r="S506" s="407"/>
      <c r="T506" s="408"/>
      <c r="U506" s="400"/>
      <c r="V506" s="401"/>
      <c r="W506" s="412"/>
      <c r="X506" s="413"/>
      <c r="Y506" s="414"/>
      <c r="Z506" s="165"/>
      <c r="AC506" s="345" t="b">
        <f t="shared" si="4"/>
        <v>0</v>
      </c>
    </row>
    <row r="507" spans="1:29" ht="20.100000000000001" customHeight="1" x14ac:dyDescent="0.15">
      <c r="C507" s="133"/>
      <c r="E507" s="356"/>
      <c r="F507" s="361"/>
      <c r="G507" s="362"/>
      <c r="H507" s="392"/>
      <c r="I507" s="393"/>
      <c r="J507" s="342" t="s">
        <v>142</v>
      </c>
      <c r="K507" s="343" t="s">
        <v>349</v>
      </c>
      <c r="L507" s="344"/>
      <c r="M507" s="344"/>
      <c r="N507" s="344"/>
      <c r="O507" s="404"/>
      <c r="P507" s="406"/>
      <c r="Q507" s="407"/>
      <c r="R507" s="407"/>
      <c r="S507" s="407"/>
      <c r="T507" s="408"/>
      <c r="U507" s="400"/>
      <c r="V507" s="401"/>
      <c r="W507" s="412"/>
      <c r="X507" s="413"/>
      <c r="Y507" s="414"/>
      <c r="Z507" s="165"/>
      <c r="AC507" s="345" t="b">
        <f t="shared" si="4"/>
        <v>0</v>
      </c>
    </row>
    <row r="508" spans="1:29" ht="20.100000000000001" customHeight="1" x14ac:dyDescent="0.15">
      <c r="C508" s="133"/>
      <c r="E508" s="356"/>
      <c r="F508" s="361"/>
      <c r="G508" s="362"/>
      <c r="H508" s="392"/>
      <c r="I508" s="393"/>
      <c r="J508" s="342" t="s">
        <v>350</v>
      </c>
      <c r="K508" s="343" t="s">
        <v>351</v>
      </c>
      <c r="L508" s="344"/>
      <c r="M508" s="344"/>
      <c r="N508" s="344"/>
      <c r="O508" s="404"/>
      <c r="P508" s="406"/>
      <c r="Q508" s="407"/>
      <c r="R508" s="407"/>
      <c r="S508" s="407"/>
      <c r="T508" s="408"/>
      <c r="U508" s="400"/>
      <c r="V508" s="401"/>
      <c r="W508" s="412"/>
      <c r="X508" s="413"/>
      <c r="Y508" s="414"/>
      <c r="Z508" s="165"/>
      <c r="AC508" s="345" t="b">
        <f t="shared" si="4"/>
        <v>0</v>
      </c>
    </row>
    <row r="509" spans="1:29" ht="20.100000000000001" customHeight="1" x14ac:dyDescent="0.15">
      <c r="C509" s="133"/>
      <c r="E509" s="356"/>
      <c r="F509" s="361"/>
      <c r="G509" s="362"/>
      <c r="H509" s="392"/>
      <c r="I509" s="393"/>
      <c r="J509" s="342" t="s">
        <v>352</v>
      </c>
      <c r="K509" s="343" t="s">
        <v>353</v>
      </c>
      <c r="L509" s="344"/>
      <c r="M509" s="344"/>
      <c r="N509" s="344"/>
      <c r="O509" s="404"/>
      <c r="P509" s="406"/>
      <c r="Q509" s="407"/>
      <c r="R509" s="407"/>
      <c r="S509" s="407"/>
      <c r="T509" s="408"/>
      <c r="U509" s="400"/>
      <c r="V509" s="401"/>
      <c r="W509" s="412"/>
      <c r="X509" s="413"/>
      <c r="Y509" s="414"/>
      <c r="Z509" s="165"/>
      <c r="AC509" s="345" t="b">
        <f t="shared" si="4"/>
        <v>0</v>
      </c>
    </row>
    <row r="510" spans="1:29" ht="30" customHeight="1" x14ac:dyDescent="0.15">
      <c r="C510" s="133"/>
      <c r="E510" s="356"/>
      <c r="F510" s="361"/>
      <c r="G510" s="362"/>
      <c r="H510" s="392"/>
      <c r="I510" s="393"/>
      <c r="J510" s="352" t="s">
        <v>354</v>
      </c>
      <c r="K510" s="343" t="s">
        <v>355</v>
      </c>
      <c r="L510" s="344"/>
      <c r="M510" s="344"/>
      <c r="N510" s="344"/>
      <c r="O510" s="404"/>
      <c r="P510" s="406"/>
      <c r="Q510" s="407"/>
      <c r="R510" s="407"/>
      <c r="S510" s="407"/>
      <c r="T510" s="408"/>
      <c r="U510" s="400"/>
      <c r="V510" s="401"/>
      <c r="W510" s="412"/>
      <c r="X510" s="413"/>
      <c r="Y510" s="414"/>
      <c r="Z510" s="165"/>
      <c r="AC510" s="345" t="b">
        <f t="shared" si="4"/>
        <v>0</v>
      </c>
    </row>
    <row r="511" spans="1:29" ht="20.100000000000001" customHeight="1" x14ac:dyDescent="0.15">
      <c r="C511" s="133"/>
      <c r="E511" s="356"/>
      <c r="F511" s="361"/>
      <c r="G511" s="362"/>
      <c r="H511" s="392"/>
      <c r="I511" s="393"/>
      <c r="J511" s="342" t="s">
        <v>356</v>
      </c>
      <c r="K511" s="343" t="s">
        <v>357</v>
      </c>
      <c r="L511" s="344"/>
      <c r="M511" s="344"/>
      <c r="N511" s="344"/>
      <c r="O511" s="404"/>
      <c r="P511" s="406"/>
      <c r="Q511" s="407"/>
      <c r="R511" s="407"/>
      <c r="S511" s="407"/>
      <c r="T511" s="408"/>
      <c r="U511" s="400"/>
      <c r="V511" s="401"/>
      <c r="W511" s="412"/>
      <c r="X511" s="413"/>
      <c r="Y511" s="414"/>
      <c r="Z511" s="165"/>
      <c r="AC511" s="345" t="b">
        <f t="shared" si="4"/>
        <v>0</v>
      </c>
    </row>
    <row r="512" spans="1:29" ht="20.100000000000001" customHeight="1" x14ac:dyDescent="0.15">
      <c r="A512" s="338">
        <f>IFERROR(IF(AND($O512="○", TRIM($P495)=""),1001,0),3)</f>
        <v>0</v>
      </c>
      <c r="C512" s="133"/>
      <c r="E512" s="356"/>
      <c r="F512" s="363"/>
      <c r="G512" s="364"/>
      <c r="H512" s="394"/>
      <c r="I512" s="395"/>
      <c r="J512" s="348" t="s">
        <v>358</v>
      </c>
      <c r="K512" s="349" t="s">
        <v>518</v>
      </c>
      <c r="L512" s="350"/>
      <c r="M512" s="350"/>
      <c r="N512" s="350"/>
      <c r="O512" s="405"/>
      <c r="P512" s="409"/>
      <c r="Q512" s="410"/>
      <c r="R512" s="410"/>
      <c r="S512" s="410"/>
      <c r="T512" s="411"/>
      <c r="U512" s="402"/>
      <c r="V512" s="403"/>
      <c r="W512" s="415"/>
      <c r="X512" s="416"/>
      <c r="Y512" s="417"/>
      <c r="Z512" s="165"/>
      <c r="AC512" s="345" t="b">
        <f t="shared" si="4"/>
        <v>0</v>
      </c>
    </row>
    <row r="513" spans="1:29" ht="20.100000000000001" customHeight="1" x14ac:dyDescent="0.15">
      <c r="A513" s="108">
        <f>IFERROR(IF(AND($H513="○", OR($AC513, TRIM($U513)="",$W513="")),1001,0),3)</f>
        <v>0</v>
      </c>
      <c r="C513" s="133"/>
      <c r="E513" s="356"/>
      <c r="F513" s="359" t="s">
        <v>554</v>
      </c>
      <c r="G513" s="360"/>
      <c r="H513" s="390"/>
      <c r="I513" s="391"/>
      <c r="J513" s="354" t="s">
        <v>119</v>
      </c>
      <c r="K513" s="334" t="s">
        <v>359</v>
      </c>
      <c r="L513" s="335"/>
      <c r="M513" s="335"/>
      <c r="N513" s="335"/>
      <c r="O513" s="397"/>
      <c r="P513" s="81"/>
      <c r="Q513" s="82"/>
      <c r="R513" s="82"/>
      <c r="S513" s="82"/>
      <c r="T513" s="83"/>
      <c r="U513" s="398"/>
      <c r="V513" s="399"/>
      <c r="W513" s="14"/>
      <c r="X513" s="15"/>
      <c r="Y513" s="16"/>
      <c r="Z513" s="165"/>
      <c r="AC513" s="337" t="b">
        <f>OR(AND($H513="○",COUNTIF($O513:$O516,"○")=0), AND($H513&lt;&gt;"○",COUNTIF($O513:$O516,"○")&lt;&gt;0))</f>
        <v>0</v>
      </c>
    </row>
    <row r="514" spans="1:29" ht="20.100000000000001" customHeight="1" x14ac:dyDescent="0.15">
      <c r="A514" s="338">
        <f>IFERROR(IF(AND($H513&lt;&gt;"○", $AC513),1001,0),3)</f>
        <v>0</v>
      </c>
      <c r="B514" s="418"/>
      <c r="C514" s="133"/>
      <c r="E514" s="356"/>
      <c r="F514" s="361"/>
      <c r="G514" s="362"/>
      <c r="H514" s="392"/>
      <c r="I514" s="393"/>
      <c r="J514" s="342" t="s">
        <v>121</v>
      </c>
      <c r="K514" s="343" t="s">
        <v>360</v>
      </c>
      <c r="L514" s="344"/>
      <c r="M514" s="344"/>
      <c r="N514" s="344"/>
      <c r="O514" s="404"/>
      <c r="P514" s="406"/>
      <c r="Q514" s="407"/>
      <c r="R514" s="407"/>
      <c r="S514" s="407"/>
      <c r="T514" s="408"/>
      <c r="U514" s="400"/>
      <c r="V514" s="401"/>
      <c r="W514" s="412"/>
      <c r="X514" s="413"/>
      <c r="Y514" s="414"/>
      <c r="Z514" s="165"/>
      <c r="AC514" s="345" t="b">
        <f t="shared" si="4"/>
        <v>0</v>
      </c>
    </row>
    <row r="515" spans="1:29" ht="20.100000000000001" customHeight="1" x14ac:dyDescent="0.15">
      <c r="C515" s="133"/>
      <c r="E515" s="356"/>
      <c r="F515" s="361"/>
      <c r="G515" s="362"/>
      <c r="H515" s="392"/>
      <c r="I515" s="393"/>
      <c r="J515" s="342" t="s">
        <v>123</v>
      </c>
      <c r="K515" s="343" t="s">
        <v>361</v>
      </c>
      <c r="L515" s="344"/>
      <c r="M515" s="344"/>
      <c r="N515" s="344"/>
      <c r="O515" s="404"/>
      <c r="P515" s="406"/>
      <c r="Q515" s="407"/>
      <c r="R515" s="407"/>
      <c r="S515" s="407"/>
      <c r="T515" s="408"/>
      <c r="U515" s="400"/>
      <c r="V515" s="401"/>
      <c r="W515" s="412"/>
      <c r="X515" s="413"/>
      <c r="Y515" s="414"/>
      <c r="Z515" s="165"/>
      <c r="AC515" s="345" t="b">
        <f t="shared" ref="AC515:AC578" si="5">$AC514</f>
        <v>0</v>
      </c>
    </row>
    <row r="516" spans="1:29" ht="20.100000000000001" customHeight="1" x14ac:dyDescent="0.15">
      <c r="A516" s="338">
        <f>IFERROR(IF(AND($O516="○", TRIM($P513)=""),1001,0),3)</f>
        <v>0</v>
      </c>
      <c r="C516" s="133"/>
      <c r="E516" s="356"/>
      <c r="F516" s="363"/>
      <c r="G516" s="364"/>
      <c r="H516" s="394"/>
      <c r="I516" s="395"/>
      <c r="J516" s="348" t="s">
        <v>124</v>
      </c>
      <c r="K516" s="349" t="s">
        <v>519</v>
      </c>
      <c r="L516" s="350"/>
      <c r="M516" s="350"/>
      <c r="N516" s="350"/>
      <c r="O516" s="405"/>
      <c r="P516" s="409"/>
      <c r="Q516" s="410"/>
      <c r="R516" s="410"/>
      <c r="S516" s="410"/>
      <c r="T516" s="411"/>
      <c r="U516" s="402"/>
      <c r="V516" s="403"/>
      <c r="W516" s="415"/>
      <c r="X516" s="416"/>
      <c r="Y516" s="417"/>
      <c r="Z516" s="165"/>
      <c r="AC516" s="345" t="b">
        <f t="shared" si="5"/>
        <v>0</v>
      </c>
    </row>
    <row r="517" spans="1:29" ht="20.100000000000001" customHeight="1" x14ac:dyDescent="0.15">
      <c r="A517" s="108">
        <f>IFERROR(IF(AND($H517="○", OR($AC517, TRIM($U517)="",$W517="")),1001,0),3)</f>
        <v>0</v>
      </c>
      <c r="C517" s="133"/>
      <c r="E517" s="356"/>
      <c r="F517" s="359" t="s">
        <v>473</v>
      </c>
      <c r="G517" s="360"/>
      <c r="H517" s="390"/>
      <c r="I517" s="391"/>
      <c r="J517" s="333" t="s">
        <v>119</v>
      </c>
      <c r="K517" s="334" t="s">
        <v>362</v>
      </c>
      <c r="L517" s="335"/>
      <c r="M517" s="335"/>
      <c r="N517" s="335"/>
      <c r="O517" s="397"/>
      <c r="P517" s="81"/>
      <c r="Q517" s="82"/>
      <c r="R517" s="82"/>
      <c r="S517" s="82"/>
      <c r="T517" s="83"/>
      <c r="U517" s="398"/>
      <c r="V517" s="399"/>
      <c r="W517" s="14"/>
      <c r="X517" s="15"/>
      <c r="Y517" s="16"/>
      <c r="Z517" s="165"/>
      <c r="AC517" s="337" t="b">
        <f>OR(AND($H517="○",COUNTIF($O517:$O522,"○")=0), AND($H517&lt;&gt;"○",COUNTIF($O517:$O522,"○")&lt;&gt;0))</f>
        <v>0</v>
      </c>
    </row>
    <row r="518" spans="1:29" ht="20.100000000000001" customHeight="1" x14ac:dyDescent="0.15">
      <c r="A518" s="338">
        <f>IFERROR(IF(AND($H517&lt;&gt;"○", $AC517),1001,0),3)</f>
        <v>0</v>
      </c>
      <c r="B518" s="418"/>
      <c r="C518" s="133"/>
      <c r="E518" s="356"/>
      <c r="F518" s="361"/>
      <c r="G518" s="362"/>
      <c r="H518" s="392"/>
      <c r="I518" s="393"/>
      <c r="J518" s="342" t="s">
        <v>121</v>
      </c>
      <c r="K518" s="343" t="s">
        <v>363</v>
      </c>
      <c r="L518" s="344"/>
      <c r="M518" s="344"/>
      <c r="N518" s="344"/>
      <c r="O518" s="404"/>
      <c r="P518" s="406"/>
      <c r="Q518" s="407"/>
      <c r="R518" s="407"/>
      <c r="S518" s="407"/>
      <c r="T518" s="408"/>
      <c r="U518" s="400"/>
      <c r="V518" s="401"/>
      <c r="W518" s="412"/>
      <c r="X518" s="413"/>
      <c r="Y518" s="414"/>
      <c r="Z518" s="165"/>
      <c r="AC518" s="345" t="b">
        <f t="shared" si="5"/>
        <v>0</v>
      </c>
    </row>
    <row r="519" spans="1:29" ht="20.100000000000001" customHeight="1" x14ac:dyDescent="0.15">
      <c r="C519" s="133"/>
      <c r="E519" s="356"/>
      <c r="F519" s="361"/>
      <c r="G519" s="362"/>
      <c r="H519" s="392"/>
      <c r="I519" s="393"/>
      <c r="J519" s="342" t="s">
        <v>123</v>
      </c>
      <c r="K519" s="343" t="s">
        <v>364</v>
      </c>
      <c r="L519" s="344"/>
      <c r="M519" s="344"/>
      <c r="N519" s="344"/>
      <c r="O519" s="404"/>
      <c r="P519" s="406"/>
      <c r="Q519" s="407"/>
      <c r="R519" s="407"/>
      <c r="S519" s="407"/>
      <c r="T519" s="408"/>
      <c r="U519" s="400"/>
      <c r="V519" s="401"/>
      <c r="W519" s="412"/>
      <c r="X519" s="413"/>
      <c r="Y519" s="414"/>
      <c r="Z519" s="165"/>
      <c r="AC519" s="345" t="b">
        <f t="shared" si="5"/>
        <v>0</v>
      </c>
    </row>
    <row r="520" spans="1:29" ht="20.100000000000001" customHeight="1" x14ac:dyDescent="0.15">
      <c r="C520" s="133"/>
      <c r="E520" s="356"/>
      <c r="F520" s="361"/>
      <c r="G520" s="362"/>
      <c r="H520" s="392"/>
      <c r="I520" s="393"/>
      <c r="J520" s="352" t="s">
        <v>124</v>
      </c>
      <c r="K520" s="343" t="s">
        <v>365</v>
      </c>
      <c r="L520" s="344"/>
      <c r="M520" s="344"/>
      <c r="N520" s="344"/>
      <c r="O520" s="404"/>
      <c r="P520" s="406"/>
      <c r="Q520" s="407"/>
      <c r="R520" s="407"/>
      <c r="S520" s="407"/>
      <c r="T520" s="408"/>
      <c r="U520" s="400"/>
      <c r="V520" s="401"/>
      <c r="W520" s="412"/>
      <c r="X520" s="413"/>
      <c r="Y520" s="414"/>
      <c r="Z520" s="165"/>
      <c r="AC520" s="345" t="b">
        <f t="shared" si="5"/>
        <v>0</v>
      </c>
    </row>
    <row r="521" spans="1:29" ht="30" customHeight="1" x14ac:dyDescent="0.15">
      <c r="C521" s="133"/>
      <c r="E521" s="356"/>
      <c r="F521" s="361"/>
      <c r="G521" s="362"/>
      <c r="H521" s="392"/>
      <c r="I521" s="393"/>
      <c r="J521" s="342" t="s">
        <v>126</v>
      </c>
      <c r="K521" s="343" t="s">
        <v>366</v>
      </c>
      <c r="L521" s="344"/>
      <c r="M521" s="344"/>
      <c r="N521" s="344"/>
      <c r="O521" s="404"/>
      <c r="P521" s="406"/>
      <c r="Q521" s="407"/>
      <c r="R521" s="407"/>
      <c r="S521" s="407"/>
      <c r="T521" s="408"/>
      <c r="U521" s="400"/>
      <c r="V521" s="401"/>
      <c r="W521" s="412"/>
      <c r="X521" s="413"/>
      <c r="Y521" s="414"/>
      <c r="Z521" s="165"/>
      <c r="AC521" s="345" t="b">
        <f t="shared" si="5"/>
        <v>0</v>
      </c>
    </row>
    <row r="522" spans="1:29" ht="20.100000000000001" customHeight="1" x14ac:dyDescent="0.15">
      <c r="A522" s="338">
        <f>IFERROR(IF(AND($O522="○", TRIM($P517)=""),1001,0),3)</f>
        <v>0</v>
      </c>
      <c r="C522" s="133"/>
      <c r="E522" s="356"/>
      <c r="F522" s="361"/>
      <c r="G522" s="362"/>
      <c r="H522" s="394"/>
      <c r="I522" s="395"/>
      <c r="J522" s="365" t="s">
        <v>128</v>
      </c>
      <c r="K522" s="366" t="s">
        <v>520</v>
      </c>
      <c r="L522" s="367"/>
      <c r="M522" s="367"/>
      <c r="N522" s="367"/>
      <c r="O522" s="419"/>
      <c r="P522" s="409"/>
      <c r="Q522" s="410"/>
      <c r="R522" s="410"/>
      <c r="S522" s="410"/>
      <c r="T522" s="411"/>
      <c r="U522" s="402"/>
      <c r="V522" s="403"/>
      <c r="W522" s="415"/>
      <c r="X522" s="416"/>
      <c r="Y522" s="417"/>
      <c r="Z522" s="165"/>
      <c r="AC522" s="345" t="b">
        <f t="shared" si="5"/>
        <v>0</v>
      </c>
    </row>
    <row r="523" spans="1:29" ht="20.100000000000001" customHeight="1" x14ac:dyDescent="0.15">
      <c r="A523" s="108">
        <f>IFERROR(IF(AND($H523="○", OR($AC523, TRIM($U523)="",$W523="")),1001,0),3)</f>
        <v>0</v>
      </c>
      <c r="C523" s="133"/>
      <c r="E523" s="368"/>
      <c r="F523" s="359" t="s">
        <v>462</v>
      </c>
      <c r="G523" s="360"/>
      <c r="H523" s="390"/>
      <c r="I523" s="391"/>
      <c r="J523" s="354" t="s">
        <v>119</v>
      </c>
      <c r="K523" s="334" t="s">
        <v>367</v>
      </c>
      <c r="L523" s="335"/>
      <c r="M523" s="335"/>
      <c r="N523" s="335"/>
      <c r="O523" s="397"/>
      <c r="P523" s="81"/>
      <c r="Q523" s="82"/>
      <c r="R523" s="82"/>
      <c r="S523" s="82"/>
      <c r="T523" s="83"/>
      <c r="U523" s="398"/>
      <c r="V523" s="399"/>
      <c r="W523" s="14"/>
      <c r="X523" s="15"/>
      <c r="Y523" s="16"/>
      <c r="Z523" s="165"/>
      <c r="AC523" s="337" t="b">
        <f>OR(AND($H523="○",COUNTIF($O523:$O529,"○")=0), AND($H523&lt;&gt;"○",COUNTIF($O523:$O529,"○")&lt;&gt;0))</f>
        <v>0</v>
      </c>
    </row>
    <row r="524" spans="1:29" ht="20.100000000000001" customHeight="1" x14ac:dyDescent="0.15">
      <c r="A524" s="338">
        <f>IFERROR(IF(AND($H523&lt;&gt;"○", $AC523),1001,0),3)</f>
        <v>0</v>
      </c>
      <c r="B524" s="418"/>
      <c r="C524" s="133"/>
      <c r="E524" s="368"/>
      <c r="F524" s="361"/>
      <c r="G524" s="362"/>
      <c r="H524" s="392"/>
      <c r="I524" s="393"/>
      <c r="J524" s="342" t="s">
        <v>121</v>
      </c>
      <c r="K524" s="343" t="s">
        <v>368</v>
      </c>
      <c r="L524" s="344"/>
      <c r="M524" s="344"/>
      <c r="N524" s="344"/>
      <c r="O524" s="404"/>
      <c r="P524" s="406"/>
      <c r="Q524" s="407"/>
      <c r="R524" s="407"/>
      <c r="S524" s="407"/>
      <c r="T524" s="408"/>
      <c r="U524" s="400"/>
      <c r="V524" s="401"/>
      <c r="W524" s="412"/>
      <c r="X524" s="413"/>
      <c r="Y524" s="414"/>
      <c r="Z524" s="165"/>
      <c r="AC524" s="345" t="b">
        <f t="shared" si="5"/>
        <v>0</v>
      </c>
    </row>
    <row r="525" spans="1:29" ht="20.100000000000001" customHeight="1" x14ac:dyDescent="0.15">
      <c r="C525" s="133"/>
      <c r="E525" s="368"/>
      <c r="F525" s="361"/>
      <c r="G525" s="362"/>
      <c r="H525" s="392"/>
      <c r="I525" s="393"/>
      <c r="J525" s="342" t="s">
        <v>123</v>
      </c>
      <c r="K525" s="343" t="s">
        <v>369</v>
      </c>
      <c r="L525" s="344"/>
      <c r="M525" s="344"/>
      <c r="N525" s="344"/>
      <c r="O525" s="404"/>
      <c r="P525" s="406"/>
      <c r="Q525" s="407"/>
      <c r="R525" s="407"/>
      <c r="S525" s="407"/>
      <c r="T525" s="408"/>
      <c r="U525" s="400"/>
      <c r="V525" s="401"/>
      <c r="W525" s="412"/>
      <c r="X525" s="413"/>
      <c r="Y525" s="414"/>
      <c r="Z525" s="165"/>
      <c r="AC525" s="345" t="b">
        <f t="shared" si="5"/>
        <v>0</v>
      </c>
    </row>
    <row r="526" spans="1:29" ht="20.100000000000001" customHeight="1" x14ac:dyDescent="0.15">
      <c r="C526" s="133"/>
      <c r="E526" s="368"/>
      <c r="F526" s="361"/>
      <c r="G526" s="362"/>
      <c r="H526" s="392"/>
      <c r="I526" s="393"/>
      <c r="J526" s="342" t="s">
        <v>124</v>
      </c>
      <c r="K526" s="343" t="s">
        <v>370</v>
      </c>
      <c r="L526" s="344"/>
      <c r="M526" s="344"/>
      <c r="N526" s="344"/>
      <c r="O526" s="404"/>
      <c r="P526" s="406"/>
      <c r="Q526" s="407"/>
      <c r="R526" s="407"/>
      <c r="S526" s="407"/>
      <c r="T526" s="408"/>
      <c r="U526" s="400"/>
      <c r="V526" s="401"/>
      <c r="W526" s="412"/>
      <c r="X526" s="413"/>
      <c r="Y526" s="414"/>
      <c r="Z526" s="165"/>
      <c r="AC526" s="345" t="b">
        <f t="shared" si="5"/>
        <v>0</v>
      </c>
    </row>
    <row r="527" spans="1:29" ht="20.100000000000001" customHeight="1" x14ac:dyDescent="0.15">
      <c r="C527" s="133"/>
      <c r="E527" s="368"/>
      <c r="F527" s="361"/>
      <c r="G527" s="362"/>
      <c r="H527" s="392"/>
      <c r="I527" s="393"/>
      <c r="J527" s="352" t="s">
        <v>126</v>
      </c>
      <c r="K527" s="343" t="s">
        <v>371</v>
      </c>
      <c r="L527" s="344"/>
      <c r="M527" s="344"/>
      <c r="N527" s="344"/>
      <c r="O527" s="404"/>
      <c r="P527" s="406"/>
      <c r="Q527" s="407"/>
      <c r="R527" s="407"/>
      <c r="S527" s="407"/>
      <c r="T527" s="408"/>
      <c r="U527" s="400"/>
      <c r="V527" s="401"/>
      <c r="W527" s="412"/>
      <c r="X527" s="413"/>
      <c r="Y527" s="414"/>
      <c r="Z527" s="165"/>
      <c r="AC527" s="345" t="b">
        <f t="shared" si="5"/>
        <v>0</v>
      </c>
    </row>
    <row r="528" spans="1:29" ht="20.100000000000001" customHeight="1" x14ac:dyDescent="0.15">
      <c r="C528" s="133"/>
      <c r="E528" s="368"/>
      <c r="F528" s="361"/>
      <c r="G528" s="362"/>
      <c r="H528" s="392"/>
      <c r="I528" s="393"/>
      <c r="J528" s="342" t="s">
        <v>128</v>
      </c>
      <c r="K528" s="343" t="s">
        <v>372</v>
      </c>
      <c r="L528" s="344"/>
      <c r="M528" s="344"/>
      <c r="N528" s="344"/>
      <c r="O528" s="404"/>
      <c r="P528" s="406"/>
      <c r="Q528" s="407"/>
      <c r="R528" s="407"/>
      <c r="S528" s="407"/>
      <c r="T528" s="408"/>
      <c r="U528" s="400"/>
      <c r="V528" s="401"/>
      <c r="W528" s="412"/>
      <c r="X528" s="413"/>
      <c r="Y528" s="414"/>
      <c r="Z528" s="165"/>
      <c r="AC528" s="345" t="b">
        <f t="shared" si="5"/>
        <v>0</v>
      </c>
    </row>
    <row r="529" spans="1:29" ht="20.100000000000001" customHeight="1" x14ac:dyDescent="0.15">
      <c r="A529" s="338">
        <f>IFERROR(IF(AND($O529="○", TRIM($P523)=""),1001,0),3)</f>
        <v>0</v>
      </c>
      <c r="C529" s="133"/>
      <c r="E529" s="368"/>
      <c r="F529" s="363"/>
      <c r="G529" s="364"/>
      <c r="H529" s="394"/>
      <c r="I529" s="395"/>
      <c r="J529" s="348" t="s">
        <v>130</v>
      </c>
      <c r="K529" s="349" t="s">
        <v>521</v>
      </c>
      <c r="L529" s="350"/>
      <c r="M529" s="350"/>
      <c r="N529" s="350"/>
      <c r="O529" s="405"/>
      <c r="P529" s="409"/>
      <c r="Q529" s="410"/>
      <c r="R529" s="410"/>
      <c r="S529" s="410"/>
      <c r="T529" s="411"/>
      <c r="U529" s="402"/>
      <c r="V529" s="403"/>
      <c r="W529" s="415"/>
      <c r="X529" s="416"/>
      <c r="Y529" s="417"/>
      <c r="Z529" s="165"/>
      <c r="AC529" s="345" t="b">
        <f t="shared" si="5"/>
        <v>0</v>
      </c>
    </row>
    <row r="530" spans="1:29" ht="30" customHeight="1" x14ac:dyDescent="0.15">
      <c r="A530" s="108">
        <f>IFERROR(IF(AND($H530="○", OR($AC530, TRIM($U530)="",$W530="")),1001,0),3)</f>
        <v>0</v>
      </c>
      <c r="C530" s="133"/>
      <c r="E530" s="356"/>
      <c r="F530" s="361" t="s">
        <v>463</v>
      </c>
      <c r="G530" s="362"/>
      <c r="H530" s="390"/>
      <c r="I530" s="391"/>
      <c r="J530" s="369" t="s">
        <v>119</v>
      </c>
      <c r="K530" s="370" t="s">
        <v>373</v>
      </c>
      <c r="L530" s="371"/>
      <c r="M530" s="371"/>
      <c r="N530" s="371"/>
      <c r="O530" s="420"/>
      <c r="P530" s="81"/>
      <c r="Q530" s="82"/>
      <c r="R530" s="82"/>
      <c r="S530" s="82"/>
      <c r="T530" s="83"/>
      <c r="U530" s="398"/>
      <c r="V530" s="399"/>
      <c r="W530" s="14"/>
      <c r="X530" s="15"/>
      <c r="Y530" s="16"/>
      <c r="Z530" s="165"/>
      <c r="AC530" s="337" t="b">
        <f>OR(AND($H530="○",COUNTIF($O530:$O543,"○")=0), AND($H530&lt;&gt;"○",COUNTIF($O530:$O543,"○")&lt;&gt;0))</f>
        <v>0</v>
      </c>
    </row>
    <row r="531" spans="1:29" ht="20.100000000000001" customHeight="1" x14ac:dyDescent="0.15">
      <c r="A531" s="338">
        <f>IFERROR(IF(AND($H530&lt;&gt;"○", $AC530),1001,0),3)</f>
        <v>0</v>
      </c>
      <c r="B531" s="418"/>
      <c r="C531" s="133"/>
      <c r="E531" s="356"/>
      <c r="F531" s="361"/>
      <c r="G531" s="362"/>
      <c r="H531" s="392"/>
      <c r="I531" s="393"/>
      <c r="J531" s="372" t="s">
        <v>522</v>
      </c>
      <c r="K531" s="343" t="s">
        <v>374</v>
      </c>
      <c r="L531" s="344"/>
      <c r="M531" s="344"/>
      <c r="N531" s="344"/>
      <c r="O531" s="404"/>
      <c r="P531" s="406"/>
      <c r="Q531" s="407"/>
      <c r="R531" s="407"/>
      <c r="S531" s="407"/>
      <c r="T531" s="408"/>
      <c r="U531" s="400"/>
      <c r="V531" s="401"/>
      <c r="W531" s="412"/>
      <c r="X531" s="413"/>
      <c r="Y531" s="414"/>
      <c r="Z531" s="165"/>
      <c r="AC531" s="345" t="b">
        <f t="shared" si="5"/>
        <v>0</v>
      </c>
    </row>
    <row r="532" spans="1:29" ht="20.100000000000001" customHeight="1" x14ac:dyDescent="0.15">
      <c r="C532" s="133"/>
      <c r="E532" s="356"/>
      <c r="F532" s="361"/>
      <c r="G532" s="362"/>
      <c r="H532" s="392"/>
      <c r="I532" s="393"/>
      <c r="J532" s="342" t="s">
        <v>123</v>
      </c>
      <c r="K532" s="343" t="s">
        <v>375</v>
      </c>
      <c r="L532" s="344"/>
      <c r="M532" s="344"/>
      <c r="N532" s="344"/>
      <c r="O532" s="404"/>
      <c r="P532" s="406"/>
      <c r="Q532" s="407"/>
      <c r="R532" s="407"/>
      <c r="S532" s="407"/>
      <c r="T532" s="408"/>
      <c r="U532" s="400"/>
      <c r="V532" s="401"/>
      <c r="W532" s="412"/>
      <c r="X532" s="413"/>
      <c r="Y532" s="414"/>
      <c r="Z532" s="165"/>
      <c r="AC532" s="345" t="b">
        <f t="shared" si="5"/>
        <v>0</v>
      </c>
    </row>
    <row r="533" spans="1:29" ht="20.100000000000001" customHeight="1" x14ac:dyDescent="0.15">
      <c r="C533" s="133"/>
      <c r="E533" s="356"/>
      <c r="F533" s="361"/>
      <c r="G533" s="362"/>
      <c r="H533" s="392"/>
      <c r="I533" s="393"/>
      <c r="J533" s="342" t="s">
        <v>124</v>
      </c>
      <c r="K533" s="343" t="s">
        <v>376</v>
      </c>
      <c r="L533" s="344"/>
      <c r="M533" s="344"/>
      <c r="N533" s="344"/>
      <c r="O533" s="404"/>
      <c r="P533" s="406"/>
      <c r="Q533" s="407"/>
      <c r="R533" s="407"/>
      <c r="S533" s="407"/>
      <c r="T533" s="408"/>
      <c r="U533" s="400"/>
      <c r="V533" s="401"/>
      <c r="W533" s="412"/>
      <c r="X533" s="413"/>
      <c r="Y533" s="414"/>
      <c r="Z533" s="165"/>
      <c r="AC533" s="345" t="b">
        <f t="shared" si="5"/>
        <v>0</v>
      </c>
    </row>
    <row r="534" spans="1:29" ht="20.100000000000001" customHeight="1" x14ac:dyDescent="0.15">
      <c r="C534" s="133"/>
      <c r="E534" s="356"/>
      <c r="F534" s="361"/>
      <c r="G534" s="362"/>
      <c r="H534" s="392"/>
      <c r="I534" s="393"/>
      <c r="J534" s="352" t="s">
        <v>126</v>
      </c>
      <c r="K534" s="343" t="s">
        <v>377</v>
      </c>
      <c r="L534" s="344"/>
      <c r="M534" s="344"/>
      <c r="N534" s="344"/>
      <c r="O534" s="404"/>
      <c r="P534" s="406"/>
      <c r="Q534" s="407"/>
      <c r="R534" s="407"/>
      <c r="S534" s="407"/>
      <c r="T534" s="408"/>
      <c r="U534" s="400"/>
      <c r="V534" s="401"/>
      <c r="W534" s="412"/>
      <c r="X534" s="413"/>
      <c r="Y534" s="414"/>
      <c r="Z534" s="165"/>
      <c r="AC534" s="345" t="b">
        <f t="shared" si="5"/>
        <v>0</v>
      </c>
    </row>
    <row r="535" spans="1:29" ht="20.100000000000001" customHeight="1" x14ac:dyDescent="0.15">
      <c r="C535" s="133"/>
      <c r="E535" s="356"/>
      <c r="F535" s="361"/>
      <c r="G535" s="362"/>
      <c r="H535" s="392"/>
      <c r="I535" s="393"/>
      <c r="J535" s="342" t="s">
        <v>128</v>
      </c>
      <c r="K535" s="343" t="s">
        <v>378</v>
      </c>
      <c r="L535" s="344"/>
      <c r="M535" s="344"/>
      <c r="N535" s="344"/>
      <c r="O535" s="404"/>
      <c r="P535" s="406"/>
      <c r="Q535" s="407"/>
      <c r="R535" s="407"/>
      <c r="S535" s="407"/>
      <c r="T535" s="408"/>
      <c r="U535" s="400"/>
      <c r="V535" s="401"/>
      <c r="W535" s="412"/>
      <c r="X535" s="413"/>
      <c r="Y535" s="414"/>
      <c r="Z535" s="165"/>
      <c r="AC535" s="345" t="b">
        <f t="shared" si="5"/>
        <v>0</v>
      </c>
    </row>
    <row r="536" spans="1:29" ht="20.100000000000001" customHeight="1" x14ac:dyDescent="0.15">
      <c r="C536" s="133"/>
      <c r="E536" s="356"/>
      <c r="F536" s="361"/>
      <c r="G536" s="362"/>
      <c r="H536" s="392"/>
      <c r="I536" s="393"/>
      <c r="J536" s="342" t="s">
        <v>130</v>
      </c>
      <c r="K536" s="343" t="s">
        <v>379</v>
      </c>
      <c r="L536" s="344"/>
      <c r="M536" s="344"/>
      <c r="N536" s="344"/>
      <c r="O536" s="404"/>
      <c r="P536" s="406"/>
      <c r="Q536" s="407"/>
      <c r="R536" s="407"/>
      <c r="S536" s="407"/>
      <c r="T536" s="408"/>
      <c r="U536" s="400"/>
      <c r="V536" s="401"/>
      <c r="W536" s="412"/>
      <c r="X536" s="413"/>
      <c r="Y536" s="414"/>
      <c r="Z536" s="165"/>
      <c r="AC536" s="345" t="b">
        <f t="shared" si="5"/>
        <v>0</v>
      </c>
    </row>
    <row r="537" spans="1:29" ht="20.100000000000001" customHeight="1" x14ac:dyDescent="0.15">
      <c r="C537" s="133"/>
      <c r="E537" s="356"/>
      <c r="F537" s="361"/>
      <c r="G537" s="362"/>
      <c r="H537" s="392"/>
      <c r="I537" s="393"/>
      <c r="J537" s="342" t="s">
        <v>132</v>
      </c>
      <c r="K537" s="343" t="s">
        <v>380</v>
      </c>
      <c r="L537" s="344"/>
      <c r="M537" s="344"/>
      <c r="N537" s="344"/>
      <c r="O537" s="404"/>
      <c r="P537" s="406"/>
      <c r="Q537" s="407"/>
      <c r="R537" s="407"/>
      <c r="S537" s="407"/>
      <c r="T537" s="408"/>
      <c r="U537" s="400"/>
      <c r="V537" s="401"/>
      <c r="W537" s="412"/>
      <c r="X537" s="413"/>
      <c r="Y537" s="414"/>
      <c r="Z537" s="165"/>
      <c r="AC537" s="345" t="b">
        <f t="shared" si="5"/>
        <v>0</v>
      </c>
    </row>
    <row r="538" spans="1:29" ht="20.100000000000001" customHeight="1" x14ac:dyDescent="0.15">
      <c r="C538" s="133"/>
      <c r="E538" s="356"/>
      <c r="F538" s="361"/>
      <c r="G538" s="362"/>
      <c r="H538" s="392"/>
      <c r="I538" s="393"/>
      <c r="J538" s="352" t="s">
        <v>134</v>
      </c>
      <c r="K538" s="343" t="s">
        <v>381</v>
      </c>
      <c r="L538" s="344"/>
      <c r="M538" s="344"/>
      <c r="N538" s="344"/>
      <c r="O538" s="404"/>
      <c r="P538" s="406"/>
      <c r="Q538" s="407"/>
      <c r="R538" s="407"/>
      <c r="S538" s="407"/>
      <c r="T538" s="408"/>
      <c r="U538" s="400"/>
      <c r="V538" s="401"/>
      <c r="W538" s="412"/>
      <c r="X538" s="413"/>
      <c r="Y538" s="414"/>
      <c r="Z538" s="165"/>
      <c r="AC538" s="345" t="b">
        <f t="shared" si="5"/>
        <v>0</v>
      </c>
    </row>
    <row r="539" spans="1:29" ht="20.100000000000001" customHeight="1" x14ac:dyDescent="0.15">
      <c r="C539" s="133"/>
      <c r="E539" s="356"/>
      <c r="F539" s="361"/>
      <c r="G539" s="362"/>
      <c r="H539" s="392"/>
      <c r="I539" s="393"/>
      <c r="J539" s="342" t="s">
        <v>136</v>
      </c>
      <c r="K539" s="343" t="s">
        <v>382</v>
      </c>
      <c r="L539" s="344"/>
      <c r="M539" s="344"/>
      <c r="N539" s="344"/>
      <c r="O539" s="404"/>
      <c r="P539" s="406"/>
      <c r="Q539" s="407"/>
      <c r="R539" s="407"/>
      <c r="S539" s="407"/>
      <c r="T539" s="408"/>
      <c r="U539" s="400"/>
      <c r="V539" s="401"/>
      <c r="W539" s="412"/>
      <c r="X539" s="413"/>
      <c r="Y539" s="414"/>
      <c r="Z539" s="165"/>
      <c r="AC539" s="345" t="b">
        <f t="shared" si="5"/>
        <v>0</v>
      </c>
    </row>
    <row r="540" spans="1:29" ht="20.100000000000001" customHeight="1" x14ac:dyDescent="0.15">
      <c r="C540" s="133"/>
      <c r="E540" s="356"/>
      <c r="F540" s="361"/>
      <c r="G540" s="362"/>
      <c r="H540" s="392"/>
      <c r="I540" s="393"/>
      <c r="J540" s="342" t="s">
        <v>138</v>
      </c>
      <c r="K540" s="343" t="s">
        <v>383</v>
      </c>
      <c r="L540" s="344"/>
      <c r="M540" s="344"/>
      <c r="N540" s="344"/>
      <c r="O540" s="404"/>
      <c r="P540" s="406"/>
      <c r="Q540" s="407"/>
      <c r="R540" s="407"/>
      <c r="S540" s="407"/>
      <c r="T540" s="408"/>
      <c r="U540" s="400"/>
      <c r="V540" s="401"/>
      <c r="W540" s="412"/>
      <c r="X540" s="413"/>
      <c r="Y540" s="414"/>
      <c r="Z540" s="165"/>
      <c r="AC540" s="345" t="b">
        <f t="shared" si="5"/>
        <v>0</v>
      </c>
    </row>
    <row r="541" spans="1:29" ht="20.100000000000001" customHeight="1" x14ac:dyDescent="0.15">
      <c r="C541" s="133"/>
      <c r="E541" s="356"/>
      <c r="F541" s="361"/>
      <c r="G541" s="362"/>
      <c r="H541" s="392"/>
      <c r="I541" s="393"/>
      <c r="J541" s="342" t="s">
        <v>140</v>
      </c>
      <c r="K541" s="343" t="s">
        <v>384</v>
      </c>
      <c r="L541" s="344"/>
      <c r="M541" s="344"/>
      <c r="N541" s="344"/>
      <c r="O541" s="404"/>
      <c r="P541" s="406"/>
      <c r="Q541" s="407"/>
      <c r="R541" s="407"/>
      <c r="S541" s="407"/>
      <c r="T541" s="408"/>
      <c r="U541" s="400"/>
      <c r="V541" s="401"/>
      <c r="W541" s="412"/>
      <c r="X541" s="413"/>
      <c r="Y541" s="414"/>
      <c r="Z541" s="165"/>
      <c r="AC541" s="345" t="b">
        <f t="shared" si="5"/>
        <v>0</v>
      </c>
    </row>
    <row r="542" spans="1:29" ht="20.100000000000001" customHeight="1" x14ac:dyDescent="0.15">
      <c r="C542" s="133"/>
      <c r="E542" s="356"/>
      <c r="F542" s="361"/>
      <c r="G542" s="362"/>
      <c r="H542" s="392"/>
      <c r="I542" s="393"/>
      <c r="J542" s="352" t="s">
        <v>142</v>
      </c>
      <c r="K542" s="343" t="s">
        <v>385</v>
      </c>
      <c r="L542" s="344"/>
      <c r="M542" s="344"/>
      <c r="N542" s="344"/>
      <c r="O542" s="404"/>
      <c r="P542" s="406"/>
      <c r="Q542" s="407"/>
      <c r="R542" s="407"/>
      <c r="S542" s="407"/>
      <c r="T542" s="408"/>
      <c r="U542" s="400"/>
      <c r="V542" s="401"/>
      <c r="W542" s="412"/>
      <c r="X542" s="413"/>
      <c r="Y542" s="414"/>
      <c r="Z542" s="165"/>
      <c r="AC542" s="345" t="b">
        <f t="shared" si="5"/>
        <v>0</v>
      </c>
    </row>
    <row r="543" spans="1:29" ht="30" customHeight="1" x14ac:dyDescent="0.15">
      <c r="A543" s="338">
        <f>IFERROR(IF(AND($O543="○", TRIM($P530)=""),1001,0),3)</f>
        <v>0</v>
      </c>
      <c r="C543" s="133"/>
      <c r="E543" s="356"/>
      <c r="F543" s="363"/>
      <c r="G543" s="364"/>
      <c r="H543" s="394"/>
      <c r="I543" s="395"/>
      <c r="J543" s="348" t="s">
        <v>350</v>
      </c>
      <c r="K543" s="349" t="s">
        <v>523</v>
      </c>
      <c r="L543" s="350"/>
      <c r="M543" s="350"/>
      <c r="N543" s="350"/>
      <c r="O543" s="405"/>
      <c r="P543" s="409"/>
      <c r="Q543" s="410"/>
      <c r="R543" s="410"/>
      <c r="S543" s="410"/>
      <c r="T543" s="411"/>
      <c r="U543" s="402"/>
      <c r="V543" s="403"/>
      <c r="W543" s="415"/>
      <c r="X543" s="416"/>
      <c r="Y543" s="417"/>
      <c r="Z543" s="165"/>
      <c r="AC543" s="345" t="b">
        <f t="shared" si="5"/>
        <v>0</v>
      </c>
    </row>
    <row r="544" spans="1:29" ht="20.100000000000001" customHeight="1" x14ac:dyDescent="0.15">
      <c r="A544" s="108">
        <f>IFERROR(IF(AND($H544="○", OR($AC544, TRIM($U544)="",$W544="")),1001,0),3)</f>
        <v>0</v>
      </c>
      <c r="C544" s="133"/>
      <c r="E544" s="356"/>
      <c r="F544" s="359" t="s">
        <v>464</v>
      </c>
      <c r="G544" s="360"/>
      <c r="H544" s="390"/>
      <c r="I544" s="391"/>
      <c r="J544" s="333" t="s">
        <v>119</v>
      </c>
      <c r="K544" s="334" t="s">
        <v>386</v>
      </c>
      <c r="L544" s="335"/>
      <c r="M544" s="335"/>
      <c r="N544" s="335"/>
      <c r="O544" s="397"/>
      <c r="P544" s="81"/>
      <c r="Q544" s="82"/>
      <c r="R544" s="82"/>
      <c r="S544" s="82"/>
      <c r="T544" s="83"/>
      <c r="U544" s="398"/>
      <c r="V544" s="399"/>
      <c r="W544" s="14"/>
      <c r="X544" s="15"/>
      <c r="Y544" s="16"/>
      <c r="Z544" s="165"/>
      <c r="AC544" s="337" t="b">
        <f>OR(AND($H544="○",COUNTIF($O544:$O553,"○")=0), AND($H544&lt;&gt;"○",COUNTIF($O544:$O553,"○")&lt;&gt;0))</f>
        <v>0</v>
      </c>
    </row>
    <row r="545" spans="1:29" ht="20.100000000000001" customHeight="1" x14ac:dyDescent="0.15">
      <c r="A545" s="338">
        <f>IFERROR(IF(AND($H544&lt;&gt;"○", $AC544),1001,0),3)</f>
        <v>0</v>
      </c>
      <c r="B545" s="418"/>
      <c r="C545" s="133"/>
      <c r="E545" s="356"/>
      <c r="F545" s="361"/>
      <c r="G545" s="362"/>
      <c r="H545" s="392"/>
      <c r="I545" s="393"/>
      <c r="J545" s="352" t="s">
        <v>121</v>
      </c>
      <c r="K545" s="343" t="s">
        <v>387</v>
      </c>
      <c r="L545" s="344"/>
      <c r="M545" s="344"/>
      <c r="N545" s="344"/>
      <c r="O545" s="404"/>
      <c r="P545" s="406"/>
      <c r="Q545" s="407"/>
      <c r="R545" s="407"/>
      <c r="S545" s="407"/>
      <c r="T545" s="408"/>
      <c r="U545" s="400"/>
      <c r="V545" s="401"/>
      <c r="W545" s="412"/>
      <c r="X545" s="413"/>
      <c r="Y545" s="414"/>
      <c r="Z545" s="165"/>
      <c r="AC545" s="345" t="b">
        <f t="shared" si="5"/>
        <v>0</v>
      </c>
    </row>
    <row r="546" spans="1:29" ht="20.100000000000001" customHeight="1" x14ac:dyDescent="0.15">
      <c r="C546" s="133"/>
      <c r="E546" s="356"/>
      <c r="F546" s="361"/>
      <c r="G546" s="362"/>
      <c r="H546" s="392"/>
      <c r="I546" s="393"/>
      <c r="J546" s="342" t="s">
        <v>123</v>
      </c>
      <c r="K546" s="343" t="s">
        <v>388</v>
      </c>
      <c r="L546" s="344"/>
      <c r="M546" s="344"/>
      <c r="N546" s="344"/>
      <c r="O546" s="404"/>
      <c r="P546" s="406"/>
      <c r="Q546" s="407"/>
      <c r="R546" s="407"/>
      <c r="S546" s="407"/>
      <c r="T546" s="408"/>
      <c r="U546" s="400"/>
      <c r="V546" s="401"/>
      <c r="W546" s="412"/>
      <c r="X546" s="413"/>
      <c r="Y546" s="414"/>
      <c r="Z546" s="165"/>
      <c r="AC546" s="345" t="b">
        <f t="shared" si="5"/>
        <v>0</v>
      </c>
    </row>
    <row r="547" spans="1:29" ht="20.100000000000001" customHeight="1" x14ac:dyDescent="0.15">
      <c r="C547" s="133"/>
      <c r="E547" s="356"/>
      <c r="F547" s="361"/>
      <c r="G547" s="362"/>
      <c r="H547" s="392"/>
      <c r="I547" s="393"/>
      <c r="J547" s="342" t="s">
        <v>124</v>
      </c>
      <c r="K547" s="343" t="s">
        <v>389</v>
      </c>
      <c r="L547" s="344"/>
      <c r="M547" s="344"/>
      <c r="N547" s="344"/>
      <c r="O547" s="404"/>
      <c r="P547" s="406"/>
      <c r="Q547" s="407"/>
      <c r="R547" s="407"/>
      <c r="S547" s="407"/>
      <c r="T547" s="408"/>
      <c r="U547" s="400"/>
      <c r="V547" s="401"/>
      <c r="W547" s="412"/>
      <c r="X547" s="413"/>
      <c r="Y547" s="414"/>
      <c r="Z547" s="165"/>
      <c r="AC547" s="345" t="b">
        <f t="shared" si="5"/>
        <v>0</v>
      </c>
    </row>
    <row r="548" spans="1:29" ht="20.100000000000001" customHeight="1" x14ac:dyDescent="0.15">
      <c r="C548" s="133"/>
      <c r="E548" s="356"/>
      <c r="F548" s="361"/>
      <c r="G548" s="362"/>
      <c r="H548" s="392"/>
      <c r="I548" s="393"/>
      <c r="J548" s="342" t="s">
        <v>126</v>
      </c>
      <c r="K548" s="343" t="s">
        <v>390</v>
      </c>
      <c r="L548" s="344"/>
      <c r="M548" s="344"/>
      <c r="N548" s="344"/>
      <c r="O548" s="404"/>
      <c r="P548" s="406"/>
      <c r="Q548" s="407"/>
      <c r="R548" s="407"/>
      <c r="S548" s="407"/>
      <c r="T548" s="408"/>
      <c r="U548" s="400"/>
      <c r="V548" s="401"/>
      <c r="W548" s="412"/>
      <c r="X548" s="413"/>
      <c r="Y548" s="414"/>
      <c r="Z548" s="165"/>
      <c r="AC548" s="345" t="b">
        <f t="shared" si="5"/>
        <v>0</v>
      </c>
    </row>
    <row r="549" spans="1:29" ht="20.100000000000001" customHeight="1" x14ac:dyDescent="0.15">
      <c r="C549" s="133"/>
      <c r="E549" s="356"/>
      <c r="F549" s="361"/>
      <c r="G549" s="362"/>
      <c r="H549" s="392"/>
      <c r="I549" s="393"/>
      <c r="J549" s="352" t="s">
        <v>128</v>
      </c>
      <c r="K549" s="343" t="s">
        <v>391</v>
      </c>
      <c r="L549" s="344"/>
      <c r="M549" s="344"/>
      <c r="N549" s="344"/>
      <c r="O549" s="404"/>
      <c r="P549" s="406"/>
      <c r="Q549" s="407"/>
      <c r="R549" s="407"/>
      <c r="S549" s="407"/>
      <c r="T549" s="408"/>
      <c r="U549" s="400"/>
      <c r="V549" s="401"/>
      <c r="W549" s="412"/>
      <c r="X549" s="413"/>
      <c r="Y549" s="414"/>
      <c r="Z549" s="165"/>
      <c r="AC549" s="345" t="b">
        <f t="shared" si="5"/>
        <v>0</v>
      </c>
    </row>
    <row r="550" spans="1:29" ht="20.100000000000001" customHeight="1" x14ac:dyDescent="0.15">
      <c r="C550" s="133"/>
      <c r="E550" s="356"/>
      <c r="F550" s="361"/>
      <c r="G550" s="362"/>
      <c r="H550" s="392"/>
      <c r="I550" s="393"/>
      <c r="J550" s="342" t="s">
        <v>130</v>
      </c>
      <c r="K550" s="343" t="s">
        <v>392</v>
      </c>
      <c r="L550" s="344"/>
      <c r="M550" s="344"/>
      <c r="N550" s="344"/>
      <c r="O550" s="404"/>
      <c r="P550" s="406"/>
      <c r="Q550" s="407"/>
      <c r="R550" s="407"/>
      <c r="S550" s="407"/>
      <c r="T550" s="408"/>
      <c r="U550" s="400"/>
      <c r="V550" s="401"/>
      <c r="W550" s="412"/>
      <c r="X550" s="413"/>
      <c r="Y550" s="414"/>
      <c r="Z550" s="165"/>
      <c r="AC550" s="345" t="b">
        <f t="shared" si="5"/>
        <v>0</v>
      </c>
    </row>
    <row r="551" spans="1:29" ht="20.100000000000001" customHeight="1" x14ac:dyDescent="0.15">
      <c r="A551" s="338">
        <f>IFERROR(IF(AND($O551="○", TRIM($P544)=""),1001,0),3)</f>
        <v>0</v>
      </c>
      <c r="C551" s="133"/>
      <c r="E551" s="356"/>
      <c r="F551" s="361"/>
      <c r="G551" s="362"/>
      <c r="H551" s="392"/>
      <c r="I551" s="393"/>
      <c r="J551" s="342" t="s">
        <v>132</v>
      </c>
      <c r="K551" s="343" t="s">
        <v>545</v>
      </c>
      <c r="L551" s="344"/>
      <c r="M551" s="344"/>
      <c r="N551" s="344"/>
      <c r="O551" s="404"/>
      <c r="P551" s="406"/>
      <c r="Q551" s="407"/>
      <c r="R551" s="407"/>
      <c r="S551" s="407"/>
      <c r="T551" s="408"/>
      <c r="U551" s="400"/>
      <c r="V551" s="401"/>
      <c r="W551" s="412"/>
      <c r="X551" s="413"/>
      <c r="Y551" s="414"/>
      <c r="Z551" s="165"/>
      <c r="AC551" s="345" t="b">
        <f t="shared" si="5"/>
        <v>0</v>
      </c>
    </row>
    <row r="552" spans="1:29" ht="20.100000000000001" customHeight="1" x14ac:dyDescent="0.15">
      <c r="C552" s="133"/>
      <c r="E552" s="356"/>
      <c r="F552" s="361"/>
      <c r="G552" s="362"/>
      <c r="H552" s="392"/>
      <c r="I552" s="393"/>
      <c r="J552" s="342" t="s">
        <v>134</v>
      </c>
      <c r="K552" s="343" t="s">
        <v>393</v>
      </c>
      <c r="L552" s="344"/>
      <c r="M552" s="344"/>
      <c r="N552" s="344"/>
      <c r="O552" s="404"/>
      <c r="P552" s="406"/>
      <c r="Q552" s="407"/>
      <c r="R552" s="407"/>
      <c r="S552" s="407"/>
      <c r="T552" s="408"/>
      <c r="U552" s="400"/>
      <c r="V552" s="401"/>
      <c r="W552" s="412"/>
      <c r="X552" s="413"/>
      <c r="Y552" s="414"/>
      <c r="Z552" s="165"/>
      <c r="AC552" s="345" t="b">
        <f t="shared" si="5"/>
        <v>0</v>
      </c>
    </row>
    <row r="553" spans="1:29" ht="20.100000000000001" customHeight="1" x14ac:dyDescent="0.15">
      <c r="A553" s="338">
        <f>IFERROR(IF(AND($O553="○", TRIM($P544)=""),1001,0),3)</f>
        <v>0</v>
      </c>
      <c r="C553" s="133"/>
      <c r="E553" s="356"/>
      <c r="F553" s="363"/>
      <c r="G553" s="364"/>
      <c r="H553" s="394"/>
      <c r="I553" s="395"/>
      <c r="J553" s="353" t="s">
        <v>136</v>
      </c>
      <c r="K553" s="349" t="s">
        <v>524</v>
      </c>
      <c r="L553" s="350"/>
      <c r="M553" s="350"/>
      <c r="N553" s="350"/>
      <c r="O553" s="405"/>
      <c r="P553" s="409"/>
      <c r="Q553" s="410"/>
      <c r="R553" s="410"/>
      <c r="S553" s="410"/>
      <c r="T553" s="411"/>
      <c r="U553" s="402"/>
      <c r="V553" s="403"/>
      <c r="W553" s="415"/>
      <c r="X553" s="416"/>
      <c r="Y553" s="417"/>
      <c r="Z553" s="165"/>
      <c r="AC553" s="345" t="b">
        <f t="shared" si="5"/>
        <v>0</v>
      </c>
    </row>
    <row r="554" spans="1:29" ht="20.100000000000001" customHeight="1" x14ac:dyDescent="0.15">
      <c r="A554" s="108">
        <f>IFERROR(IF(AND($H554="○", OR($AC554, TRIM($U554)="",$W554="")),1001,0),3)</f>
        <v>0</v>
      </c>
      <c r="C554" s="133"/>
      <c r="E554" s="356"/>
      <c r="F554" s="359" t="s">
        <v>465</v>
      </c>
      <c r="G554" s="360"/>
      <c r="H554" s="390"/>
      <c r="I554" s="391"/>
      <c r="J554" s="333" t="s">
        <v>119</v>
      </c>
      <c r="K554" s="334" t="s">
        <v>394</v>
      </c>
      <c r="L554" s="335"/>
      <c r="M554" s="335"/>
      <c r="N554" s="335"/>
      <c r="O554" s="397"/>
      <c r="P554" s="81"/>
      <c r="Q554" s="82"/>
      <c r="R554" s="82"/>
      <c r="S554" s="82"/>
      <c r="T554" s="83"/>
      <c r="U554" s="398"/>
      <c r="V554" s="399"/>
      <c r="W554" s="14"/>
      <c r="X554" s="15"/>
      <c r="Y554" s="16"/>
      <c r="Z554" s="165"/>
      <c r="AC554" s="337" t="b">
        <f>OR(AND($H554="○",COUNTIF($O554:$O557,"○")=0), AND($H554&lt;&gt;"○",COUNTIF($O554:$O557,"○")&lt;&gt;0))</f>
        <v>0</v>
      </c>
    </row>
    <row r="555" spans="1:29" ht="20.100000000000001" customHeight="1" x14ac:dyDescent="0.15">
      <c r="A555" s="338">
        <f>IFERROR(IF(AND($H554&lt;&gt;"○", $AC554),1001,0),3)</f>
        <v>0</v>
      </c>
      <c r="B555" s="418"/>
      <c r="C555" s="133"/>
      <c r="E555" s="356"/>
      <c r="F555" s="361"/>
      <c r="G555" s="362"/>
      <c r="H555" s="392"/>
      <c r="I555" s="393"/>
      <c r="J555" s="342" t="s">
        <v>121</v>
      </c>
      <c r="K555" s="343" t="s">
        <v>395</v>
      </c>
      <c r="L555" s="344"/>
      <c r="M555" s="344"/>
      <c r="N555" s="344"/>
      <c r="O555" s="404"/>
      <c r="P555" s="406"/>
      <c r="Q555" s="407"/>
      <c r="R555" s="407"/>
      <c r="S555" s="407"/>
      <c r="T555" s="408"/>
      <c r="U555" s="400"/>
      <c r="V555" s="401"/>
      <c r="W555" s="412"/>
      <c r="X555" s="413"/>
      <c r="Y555" s="414"/>
      <c r="Z555" s="165"/>
      <c r="AC555" s="345" t="b">
        <f t="shared" si="5"/>
        <v>0</v>
      </c>
    </row>
    <row r="556" spans="1:29" ht="20.100000000000001" customHeight="1" x14ac:dyDescent="0.15">
      <c r="C556" s="133"/>
      <c r="E556" s="356"/>
      <c r="F556" s="361"/>
      <c r="G556" s="362"/>
      <c r="H556" s="392"/>
      <c r="I556" s="393"/>
      <c r="J556" s="352" t="s">
        <v>123</v>
      </c>
      <c r="K556" s="343" t="s">
        <v>396</v>
      </c>
      <c r="L556" s="344"/>
      <c r="M556" s="344"/>
      <c r="N556" s="344"/>
      <c r="O556" s="404"/>
      <c r="P556" s="406"/>
      <c r="Q556" s="407"/>
      <c r="R556" s="407"/>
      <c r="S556" s="407"/>
      <c r="T556" s="408"/>
      <c r="U556" s="400"/>
      <c r="V556" s="401"/>
      <c r="W556" s="412"/>
      <c r="X556" s="413"/>
      <c r="Y556" s="414"/>
      <c r="Z556" s="165"/>
      <c r="AC556" s="345" t="b">
        <f t="shared" si="5"/>
        <v>0</v>
      </c>
    </row>
    <row r="557" spans="1:29" ht="20.100000000000001" customHeight="1" x14ac:dyDescent="0.15">
      <c r="A557" s="338">
        <f>IFERROR(IF(AND($O557="○", TRIM($P554)=""),1001,0),3)</f>
        <v>0</v>
      </c>
      <c r="C557" s="133"/>
      <c r="E557" s="356"/>
      <c r="F557" s="363"/>
      <c r="G557" s="364"/>
      <c r="H557" s="394"/>
      <c r="I557" s="395"/>
      <c r="J557" s="348" t="s">
        <v>124</v>
      </c>
      <c r="K557" s="349" t="s">
        <v>525</v>
      </c>
      <c r="L557" s="350"/>
      <c r="M557" s="350"/>
      <c r="N557" s="350"/>
      <c r="O557" s="405"/>
      <c r="P557" s="409"/>
      <c r="Q557" s="410"/>
      <c r="R557" s="410"/>
      <c r="S557" s="410"/>
      <c r="T557" s="411"/>
      <c r="U557" s="402"/>
      <c r="V557" s="403"/>
      <c r="W557" s="415"/>
      <c r="X557" s="416"/>
      <c r="Y557" s="417"/>
      <c r="Z557" s="165"/>
      <c r="AC557" s="345" t="b">
        <f t="shared" si="5"/>
        <v>0</v>
      </c>
    </row>
    <row r="558" spans="1:29" ht="20.100000000000001" customHeight="1" x14ac:dyDescent="0.15">
      <c r="A558" s="108">
        <f>IFERROR(IF(AND($H558="○", OR($AC558, TRIM($U558)="",$W558="")),1001,0),3)</f>
        <v>0</v>
      </c>
      <c r="C558" s="133"/>
      <c r="E558" s="356"/>
      <c r="F558" s="359" t="s">
        <v>466</v>
      </c>
      <c r="G558" s="360"/>
      <c r="H558" s="390"/>
      <c r="I558" s="391"/>
      <c r="J558" s="333" t="s">
        <v>119</v>
      </c>
      <c r="K558" s="334" t="s">
        <v>397</v>
      </c>
      <c r="L558" s="335"/>
      <c r="M558" s="335"/>
      <c r="N558" s="335"/>
      <c r="O558" s="397"/>
      <c r="P558" s="81"/>
      <c r="Q558" s="82"/>
      <c r="R558" s="82"/>
      <c r="S558" s="82"/>
      <c r="T558" s="83"/>
      <c r="U558" s="398"/>
      <c r="V558" s="399"/>
      <c r="W558" s="14"/>
      <c r="X558" s="15"/>
      <c r="Y558" s="16"/>
      <c r="Z558" s="165"/>
      <c r="AC558" s="337" t="b">
        <f>OR(AND($H558="○",COUNTIF($O558:$O571,"○")=0), AND($H558&lt;&gt;"○",COUNTIF($O558:$O571,"○")&lt;&gt;0))</f>
        <v>0</v>
      </c>
    </row>
    <row r="559" spans="1:29" ht="20.100000000000001" customHeight="1" x14ac:dyDescent="0.15">
      <c r="A559" s="338">
        <f>IFERROR(IF(AND($H558&lt;&gt;"○", $AC558),1001,0),3)</f>
        <v>0</v>
      </c>
      <c r="B559" s="418"/>
      <c r="C559" s="133"/>
      <c r="E559" s="356"/>
      <c r="F559" s="361"/>
      <c r="G559" s="362"/>
      <c r="H559" s="392"/>
      <c r="I559" s="393"/>
      <c r="J559" s="352" t="s">
        <v>121</v>
      </c>
      <c r="K559" s="343" t="s">
        <v>398</v>
      </c>
      <c r="L559" s="344"/>
      <c r="M559" s="344"/>
      <c r="N559" s="344"/>
      <c r="O559" s="404"/>
      <c r="P559" s="406"/>
      <c r="Q559" s="407"/>
      <c r="R559" s="407"/>
      <c r="S559" s="407"/>
      <c r="T559" s="408"/>
      <c r="U559" s="400"/>
      <c r="V559" s="401"/>
      <c r="W559" s="412"/>
      <c r="X559" s="413"/>
      <c r="Y559" s="414"/>
      <c r="Z559" s="165"/>
      <c r="AC559" s="345" t="b">
        <f t="shared" si="5"/>
        <v>0</v>
      </c>
    </row>
    <row r="560" spans="1:29" ht="20.100000000000001" customHeight="1" x14ac:dyDescent="0.15">
      <c r="C560" s="133"/>
      <c r="E560" s="356"/>
      <c r="F560" s="361"/>
      <c r="G560" s="362"/>
      <c r="H560" s="392"/>
      <c r="I560" s="393"/>
      <c r="J560" s="342" t="s">
        <v>123</v>
      </c>
      <c r="K560" s="343" t="s">
        <v>399</v>
      </c>
      <c r="L560" s="344"/>
      <c r="M560" s="344"/>
      <c r="N560" s="344"/>
      <c r="O560" s="404"/>
      <c r="P560" s="406"/>
      <c r="Q560" s="407"/>
      <c r="R560" s="407"/>
      <c r="S560" s="407"/>
      <c r="T560" s="408"/>
      <c r="U560" s="400"/>
      <c r="V560" s="401"/>
      <c r="W560" s="412"/>
      <c r="X560" s="413"/>
      <c r="Y560" s="414"/>
      <c r="Z560" s="165"/>
      <c r="AC560" s="345" t="b">
        <f t="shared" si="5"/>
        <v>0</v>
      </c>
    </row>
    <row r="561" spans="1:29" ht="20.100000000000001" customHeight="1" x14ac:dyDescent="0.15">
      <c r="C561" s="133"/>
      <c r="E561" s="356"/>
      <c r="F561" s="361"/>
      <c r="G561" s="362"/>
      <c r="H561" s="392"/>
      <c r="I561" s="393"/>
      <c r="J561" s="342" t="s">
        <v>124</v>
      </c>
      <c r="K561" s="343" t="s">
        <v>400</v>
      </c>
      <c r="L561" s="344"/>
      <c r="M561" s="344"/>
      <c r="N561" s="344"/>
      <c r="O561" s="404"/>
      <c r="P561" s="406"/>
      <c r="Q561" s="407"/>
      <c r="R561" s="407"/>
      <c r="S561" s="407"/>
      <c r="T561" s="408"/>
      <c r="U561" s="400"/>
      <c r="V561" s="401"/>
      <c r="W561" s="412"/>
      <c r="X561" s="413"/>
      <c r="Y561" s="414"/>
      <c r="Z561" s="165"/>
      <c r="AC561" s="345" t="b">
        <f t="shared" si="5"/>
        <v>0</v>
      </c>
    </row>
    <row r="562" spans="1:29" ht="20.100000000000001" customHeight="1" x14ac:dyDescent="0.15">
      <c r="C562" s="133"/>
      <c r="E562" s="356"/>
      <c r="F562" s="361"/>
      <c r="G562" s="362"/>
      <c r="H562" s="392"/>
      <c r="I562" s="393"/>
      <c r="J562" s="342" t="s">
        <v>126</v>
      </c>
      <c r="K562" s="343" t="s">
        <v>401</v>
      </c>
      <c r="L562" s="344"/>
      <c r="M562" s="344"/>
      <c r="N562" s="344"/>
      <c r="O562" s="404"/>
      <c r="P562" s="406"/>
      <c r="Q562" s="407"/>
      <c r="R562" s="407"/>
      <c r="S562" s="407"/>
      <c r="T562" s="408"/>
      <c r="U562" s="400"/>
      <c r="V562" s="401"/>
      <c r="W562" s="412"/>
      <c r="X562" s="413"/>
      <c r="Y562" s="414"/>
      <c r="Z562" s="165"/>
      <c r="AC562" s="345" t="b">
        <f t="shared" si="5"/>
        <v>0</v>
      </c>
    </row>
    <row r="563" spans="1:29" ht="20.100000000000001" customHeight="1" x14ac:dyDescent="0.15">
      <c r="C563" s="133"/>
      <c r="E563" s="356"/>
      <c r="F563" s="361"/>
      <c r="G563" s="362"/>
      <c r="H563" s="392"/>
      <c r="I563" s="393"/>
      <c r="J563" s="352" t="s">
        <v>128</v>
      </c>
      <c r="K563" s="343" t="s">
        <v>402</v>
      </c>
      <c r="L563" s="344"/>
      <c r="M563" s="344"/>
      <c r="N563" s="344"/>
      <c r="O563" s="404"/>
      <c r="P563" s="406"/>
      <c r="Q563" s="407"/>
      <c r="R563" s="407"/>
      <c r="S563" s="407"/>
      <c r="T563" s="408"/>
      <c r="U563" s="400"/>
      <c r="V563" s="401"/>
      <c r="W563" s="412"/>
      <c r="X563" s="413"/>
      <c r="Y563" s="414"/>
      <c r="Z563" s="165"/>
      <c r="AC563" s="345" t="b">
        <f t="shared" si="5"/>
        <v>0</v>
      </c>
    </row>
    <row r="564" spans="1:29" ht="20.100000000000001" customHeight="1" x14ac:dyDescent="0.15">
      <c r="C564" s="133"/>
      <c r="E564" s="356"/>
      <c r="F564" s="361"/>
      <c r="G564" s="362"/>
      <c r="H564" s="392"/>
      <c r="I564" s="393"/>
      <c r="J564" s="342" t="s">
        <v>130</v>
      </c>
      <c r="K564" s="343" t="s">
        <v>403</v>
      </c>
      <c r="L564" s="344"/>
      <c r="M564" s="344"/>
      <c r="N564" s="344"/>
      <c r="O564" s="404"/>
      <c r="P564" s="406"/>
      <c r="Q564" s="407"/>
      <c r="R564" s="407"/>
      <c r="S564" s="407"/>
      <c r="T564" s="408"/>
      <c r="U564" s="400"/>
      <c r="V564" s="401"/>
      <c r="W564" s="412"/>
      <c r="X564" s="413"/>
      <c r="Y564" s="414"/>
      <c r="Z564" s="165"/>
      <c r="AC564" s="345" t="b">
        <f t="shared" si="5"/>
        <v>0</v>
      </c>
    </row>
    <row r="565" spans="1:29" ht="20.100000000000001" customHeight="1" x14ac:dyDescent="0.15">
      <c r="C565" s="133"/>
      <c r="E565" s="356"/>
      <c r="F565" s="361"/>
      <c r="G565" s="362"/>
      <c r="H565" s="392"/>
      <c r="I565" s="393"/>
      <c r="J565" s="342" t="s">
        <v>132</v>
      </c>
      <c r="K565" s="343" t="s">
        <v>404</v>
      </c>
      <c r="L565" s="344"/>
      <c r="M565" s="344"/>
      <c r="N565" s="344"/>
      <c r="O565" s="404"/>
      <c r="P565" s="406"/>
      <c r="Q565" s="407"/>
      <c r="R565" s="407"/>
      <c r="S565" s="407"/>
      <c r="T565" s="408"/>
      <c r="U565" s="400"/>
      <c r="V565" s="401"/>
      <c r="W565" s="412"/>
      <c r="X565" s="413"/>
      <c r="Y565" s="414"/>
      <c r="Z565" s="165"/>
      <c r="AC565" s="345" t="b">
        <f t="shared" si="5"/>
        <v>0</v>
      </c>
    </row>
    <row r="566" spans="1:29" ht="20.100000000000001" customHeight="1" x14ac:dyDescent="0.15">
      <c r="C566" s="133"/>
      <c r="E566" s="356"/>
      <c r="F566" s="361"/>
      <c r="G566" s="362"/>
      <c r="H566" s="392"/>
      <c r="I566" s="393"/>
      <c r="J566" s="342" t="s">
        <v>134</v>
      </c>
      <c r="K566" s="343" t="s">
        <v>405</v>
      </c>
      <c r="L566" s="344"/>
      <c r="M566" s="344"/>
      <c r="N566" s="344"/>
      <c r="O566" s="404"/>
      <c r="P566" s="406"/>
      <c r="Q566" s="407"/>
      <c r="R566" s="407"/>
      <c r="S566" s="407"/>
      <c r="T566" s="408"/>
      <c r="U566" s="400"/>
      <c r="V566" s="401"/>
      <c r="W566" s="412"/>
      <c r="X566" s="413"/>
      <c r="Y566" s="414"/>
      <c r="Z566" s="165"/>
      <c r="AC566" s="345" t="b">
        <f t="shared" si="5"/>
        <v>0</v>
      </c>
    </row>
    <row r="567" spans="1:29" ht="20.100000000000001" customHeight="1" x14ac:dyDescent="0.15">
      <c r="C567" s="133"/>
      <c r="E567" s="356"/>
      <c r="F567" s="361"/>
      <c r="G567" s="362"/>
      <c r="H567" s="392"/>
      <c r="I567" s="393"/>
      <c r="J567" s="352" t="s">
        <v>136</v>
      </c>
      <c r="K567" s="343" t="s">
        <v>406</v>
      </c>
      <c r="L567" s="344"/>
      <c r="M567" s="344"/>
      <c r="N567" s="344"/>
      <c r="O567" s="404"/>
      <c r="P567" s="406"/>
      <c r="Q567" s="407"/>
      <c r="R567" s="407"/>
      <c r="S567" s="407"/>
      <c r="T567" s="408"/>
      <c r="U567" s="400"/>
      <c r="V567" s="401"/>
      <c r="W567" s="412"/>
      <c r="X567" s="413"/>
      <c r="Y567" s="414"/>
      <c r="Z567" s="165"/>
      <c r="AC567" s="345" t="b">
        <f t="shared" si="5"/>
        <v>0</v>
      </c>
    </row>
    <row r="568" spans="1:29" ht="20.100000000000001" customHeight="1" x14ac:dyDescent="0.15">
      <c r="C568" s="133"/>
      <c r="E568" s="356"/>
      <c r="F568" s="361"/>
      <c r="G568" s="362"/>
      <c r="H568" s="392"/>
      <c r="I568" s="393"/>
      <c r="J568" s="342" t="s">
        <v>138</v>
      </c>
      <c r="K568" s="343" t="s">
        <v>407</v>
      </c>
      <c r="L568" s="344"/>
      <c r="M568" s="344"/>
      <c r="N568" s="344"/>
      <c r="O568" s="404"/>
      <c r="P568" s="406"/>
      <c r="Q568" s="407"/>
      <c r="R568" s="407"/>
      <c r="S568" s="407"/>
      <c r="T568" s="408"/>
      <c r="U568" s="400"/>
      <c r="V568" s="401"/>
      <c r="W568" s="412"/>
      <c r="X568" s="413"/>
      <c r="Y568" s="414"/>
      <c r="Z568" s="165"/>
      <c r="AC568" s="345" t="b">
        <f t="shared" si="5"/>
        <v>0</v>
      </c>
    </row>
    <row r="569" spans="1:29" ht="20.100000000000001" customHeight="1" x14ac:dyDescent="0.15">
      <c r="C569" s="133"/>
      <c r="E569" s="356"/>
      <c r="F569" s="361"/>
      <c r="G569" s="362"/>
      <c r="H569" s="392"/>
      <c r="I569" s="393"/>
      <c r="J569" s="342" t="s">
        <v>140</v>
      </c>
      <c r="K569" s="343" t="s">
        <v>408</v>
      </c>
      <c r="L569" s="344"/>
      <c r="M569" s="344"/>
      <c r="N569" s="344"/>
      <c r="O569" s="404"/>
      <c r="P569" s="406"/>
      <c r="Q569" s="407"/>
      <c r="R569" s="407"/>
      <c r="S569" s="407"/>
      <c r="T569" s="408"/>
      <c r="U569" s="400"/>
      <c r="V569" s="401"/>
      <c r="W569" s="412"/>
      <c r="X569" s="413"/>
      <c r="Y569" s="414"/>
      <c r="Z569" s="165"/>
      <c r="AC569" s="345" t="b">
        <f t="shared" si="5"/>
        <v>0</v>
      </c>
    </row>
    <row r="570" spans="1:29" ht="30" customHeight="1" x14ac:dyDescent="0.15">
      <c r="C570" s="133"/>
      <c r="E570" s="356"/>
      <c r="F570" s="361"/>
      <c r="G570" s="362"/>
      <c r="H570" s="392"/>
      <c r="I570" s="393"/>
      <c r="J570" s="342" t="s">
        <v>142</v>
      </c>
      <c r="K570" s="343" t="s">
        <v>409</v>
      </c>
      <c r="L570" s="344"/>
      <c r="M570" s="344"/>
      <c r="N570" s="344"/>
      <c r="O570" s="404"/>
      <c r="P570" s="406"/>
      <c r="Q570" s="407"/>
      <c r="R570" s="407"/>
      <c r="S570" s="407"/>
      <c r="T570" s="408"/>
      <c r="U570" s="400"/>
      <c r="V570" s="401"/>
      <c r="W570" s="412"/>
      <c r="X570" s="413"/>
      <c r="Y570" s="414"/>
      <c r="Z570" s="165"/>
      <c r="AC570" s="345" t="b">
        <f t="shared" si="5"/>
        <v>0</v>
      </c>
    </row>
    <row r="571" spans="1:29" ht="20.100000000000001" customHeight="1" x14ac:dyDescent="0.15">
      <c r="A571" s="338">
        <f>IFERROR(IF(AND($O571="○", TRIM($P558)=""),1001,0),3)</f>
        <v>0</v>
      </c>
      <c r="C571" s="133"/>
      <c r="E571" s="356"/>
      <c r="F571" s="363"/>
      <c r="G571" s="364"/>
      <c r="H571" s="394"/>
      <c r="I571" s="395"/>
      <c r="J571" s="353" t="s">
        <v>350</v>
      </c>
      <c r="K571" s="349" t="s">
        <v>526</v>
      </c>
      <c r="L571" s="350"/>
      <c r="M571" s="350"/>
      <c r="N571" s="350"/>
      <c r="O571" s="405"/>
      <c r="P571" s="409"/>
      <c r="Q571" s="410"/>
      <c r="R571" s="410"/>
      <c r="S571" s="410"/>
      <c r="T571" s="411"/>
      <c r="U571" s="402"/>
      <c r="V571" s="403"/>
      <c r="W571" s="415"/>
      <c r="X571" s="416"/>
      <c r="Y571" s="417"/>
      <c r="Z571" s="165"/>
      <c r="AC571" s="345" t="b">
        <f t="shared" si="5"/>
        <v>0</v>
      </c>
    </row>
    <row r="572" spans="1:29" ht="20.100000000000001" customHeight="1" x14ac:dyDescent="0.15">
      <c r="A572" s="108">
        <f>IFERROR(IF(AND($H572="○", OR($AC572, TRIM($U572)="",$W572="")),1001,0),3)</f>
        <v>0</v>
      </c>
      <c r="C572" s="133"/>
      <c r="E572" s="356"/>
      <c r="F572" s="359" t="s">
        <v>467</v>
      </c>
      <c r="G572" s="360"/>
      <c r="H572" s="390"/>
      <c r="I572" s="391"/>
      <c r="J572" s="333" t="s">
        <v>119</v>
      </c>
      <c r="K572" s="334" t="s">
        <v>410</v>
      </c>
      <c r="L572" s="335"/>
      <c r="M572" s="335"/>
      <c r="N572" s="335"/>
      <c r="O572" s="397"/>
      <c r="P572" s="81"/>
      <c r="Q572" s="82"/>
      <c r="R572" s="82"/>
      <c r="S572" s="82"/>
      <c r="T572" s="83"/>
      <c r="U572" s="398"/>
      <c r="V572" s="399"/>
      <c r="W572" s="14"/>
      <c r="X572" s="15"/>
      <c r="Y572" s="16"/>
      <c r="Z572" s="165"/>
      <c r="AC572" s="337" t="b">
        <f>OR(AND($H572="○",COUNTIF($O572:$O583,"○")=0), AND($H572&lt;&gt;"○",COUNTIF($O572:$O583,"○")&lt;&gt;0))</f>
        <v>0</v>
      </c>
    </row>
    <row r="573" spans="1:29" ht="20.100000000000001" customHeight="1" x14ac:dyDescent="0.15">
      <c r="A573" s="338">
        <f>IFERROR(IF(AND($H572&lt;&gt;"○", $AC572),1001,0),3)</f>
        <v>0</v>
      </c>
      <c r="B573" s="418"/>
      <c r="C573" s="133"/>
      <c r="E573" s="356"/>
      <c r="F573" s="361"/>
      <c r="G573" s="362"/>
      <c r="H573" s="392"/>
      <c r="I573" s="393"/>
      <c r="J573" s="342" t="s">
        <v>121</v>
      </c>
      <c r="K573" s="343" t="s">
        <v>411</v>
      </c>
      <c r="L573" s="344"/>
      <c r="M573" s="344"/>
      <c r="N573" s="344"/>
      <c r="O573" s="404"/>
      <c r="P573" s="406"/>
      <c r="Q573" s="407"/>
      <c r="R573" s="407"/>
      <c r="S573" s="407"/>
      <c r="T573" s="408"/>
      <c r="U573" s="400"/>
      <c r="V573" s="401"/>
      <c r="W573" s="412"/>
      <c r="X573" s="413"/>
      <c r="Y573" s="414"/>
      <c r="Z573" s="165"/>
      <c r="AC573" s="345" t="b">
        <f t="shared" si="5"/>
        <v>0</v>
      </c>
    </row>
    <row r="574" spans="1:29" ht="30" customHeight="1" x14ac:dyDescent="0.15">
      <c r="C574" s="133"/>
      <c r="E574" s="356"/>
      <c r="F574" s="361"/>
      <c r="G574" s="362"/>
      <c r="H574" s="392"/>
      <c r="I574" s="393"/>
      <c r="J574" s="352" t="s">
        <v>123</v>
      </c>
      <c r="K574" s="343" t="s">
        <v>412</v>
      </c>
      <c r="L574" s="344"/>
      <c r="M574" s="344"/>
      <c r="N574" s="344"/>
      <c r="O574" s="404"/>
      <c r="P574" s="406"/>
      <c r="Q574" s="407"/>
      <c r="R574" s="407"/>
      <c r="S574" s="407"/>
      <c r="T574" s="408"/>
      <c r="U574" s="400"/>
      <c r="V574" s="401"/>
      <c r="W574" s="412"/>
      <c r="X574" s="413"/>
      <c r="Y574" s="414"/>
      <c r="Z574" s="165"/>
      <c r="AC574" s="345" t="b">
        <f t="shared" si="5"/>
        <v>0</v>
      </c>
    </row>
    <row r="575" spans="1:29" ht="20.100000000000001" customHeight="1" x14ac:dyDescent="0.15">
      <c r="C575" s="133"/>
      <c r="E575" s="356"/>
      <c r="F575" s="361"/>
      <c r="G575" s="362"/>
      <c r="H575" s="392"/>
      <c r="I575" s="393"/>
      <c r="J575" s="342" t="s">
        <v>124</v>
      </c>
      <c r="K575" s="343" t="s">
        <v>413</v>
      </c>
      <c r="L575" s="344"/>
      <c r="M575" s="344"/>
      <c r="N575" s="344"/>
      <c r="O575" s="404"/>
      <c r="P575" s="406"/>
      <c r="Q575" s="407"/>
      <c r="R575" s="407"/>
      <c r="S575" s="407"/>
      <c r="T575" s="408"/>
      <c r="U575" s="400"/>
      <c r="V575" s="401"/>
      <c r="W575" s="412"/>
      <c r="X575" s="413"/>
      <c r="Y575" s="414"/>
      <c r="Z575" s="165"/>
      <c r="AC575" s="345" t="b">
        <f t="shared" si="5"/>
        <v>0</v>
      </c>
    </row>
    <row r="576" spans="1:29" ht="20.100000000000001" customHeight="1" x14ac:dyDescent="0.15">
      <c r="C576" s="133"/>
      <c r="E576" s="356"/>
      <c r="F576" s="361"/>
      <c r="G576" s="362"/>
      <c r="H576" s="392"/>
      <c r="I576" s="393"/>
      <c r="J576" s="342" t="s">
        <v>126</v>
      </c>
      <c r="K576" s="343" t="s">
        <v>414</v>
      </c>
      <c r="L576" s="344"/>
      <c r="M576" s="344"/>
      <c r="N576" s="344"/>
      <c r="O576" s="404"/>
      <c r="P576" s="406"/>
      <c r="Q576" s="407"/>
      <c r="R576" s="407"/>
      <c r="S576" s="407"/>
      <c r="T576" s="408"/>
      <c r="U576" s="400"/>
      <c r="V576" s="401"/>
      <c r="W576" s="412"/>
      <c r="X576" s="413"/>
      <c r="Y576" s="414"/>
      <c r="Z576" s="165"/>
      <c r="AC576" s="345" t="b">
        <f t="shared" si="5"/>
        <v>0</v>
      </c>
    </row>
    <row r="577" spans="1:29" ht="20.100000000000001" customHeight="1" x14ac:dyDescent="0.15">
      <c r="C577" s="133"/>
      <c r="E577" s="356"/>
      <c r="F577" s="361"/>
      <c r="G577" s="362"/>
      <c r="H577" s="392"/>
      <c r="I577" s="393"/>
      <c r="J577" s="342" t="s">
        <v>128</v>
      </c>
      <c r="K577" s="343" t="s">
        <v>415</v>
      </c>
      <c r="L577" s="344"/>
      <c r="M577" s="344"/>
      <c r="N577" s="344"/>
      <c r="O577" s="404"/>
      <c r="P577" s="406"/>
      <c r="Q577" s="407"/>
      <c r="R577" s="407"/>
      <c r="S577" s="407"/>
      <c r="T577" s="408"/>
      <c r="U577" s="400"/>
      <c r="V577" s="401"/>
      <c r="W577" s="412"/>
      <c r="X577" s="413"/>
      <c r="Y577" s="414"/>
      <c r="Z577" s="165"/>
      <c r="AC577" s="345" t="b">
        <f t="shared" si="5"/>
        <v>0</v>
      </c>
    </row>
    <row r="578" spans="1:29" ht="20.100000000000001" customHeight="1" x14ac:dyDescent="0.15">
      <c r="C578" s="133"/>
      <c r="E578" s="356"/>
      <c r="F578" s="361"/>
      <c r="G578" s="362"/>
      <c r="H578" s="392"/>
      <c r="I578" s="393"/>
      <c r="J578" s="352" t="s">
        <v>130</v>
      </c>
      <c r="K578" s="343" t="s">
        <v>416</v>
      </c>
      <c r="L578" s="344"/>
      <c r="M578" s="344"/>
      <c r="N578" s="344"/>
      <c r="O578" s="404"/>
      <c r="P578" s="406"/>
      <c r="Q578" s="407"/>
      <c r="R578" s="407"/>
      <c r="S578" s="407"/>
      <c r="T578" s="408"/>
      <c r="U578" s="400"/>
      <c r="V578" s="401"/>
      <c r="W578" s="412"/>
      <c r="X578" s="413"/>
      <c r="Y578" s="414"/>
      <c r="Z578" s="165"/>
      <c r="AC578" s="345" t="b">
        <f t="shared" si="5"/>
        <v>0</v>
      </c>
    </row>
    <row r="579" spans="1:29" ht="20.100000000000001" customHeight="1" x14ac:dyDescent="0.15">
      <c r="C579" s="133"/>
      <c r="E579" s="356"/>
      <c r="F579" s="361"/>
      <c r="G579" s="362"/>
      <c r="H579" s="392"/>
      <c r="I579" s="393"/>
      <c r="J579" s="342" t="s">
        <v>132</v>
      </c>
      <c r="K579" s="343" t="s">
        <v>417</v>
      </c>
      <c r="L579" s="344"/>
      <c r="M579" s="344"/>
      <c r="N579" s="344"/>
      <c r="O579" s="404"/>
      <c r="P579" s="406"/>
      <c r="Q579" s="407"/>
      <c r="R579" s="407"/>
      <c r="S579" s="407"/>
      <c r="T579" s="408"/>
      <c r="U579" s="400"/>
      <c r="V579" s="401"/>
      <c r="W579" s="412"/>
      <c r="X579" s="413"/>
      <c r="Y579" s="414"/>
      <c r="Z579" s="165"/>
      <c r="AC579" s="345" t="b">
        <f t="shared" ref="AC579:AC610" si="6">$AC578</f>
        <v>0</v>
      </c>
    </row>
    <row r="580" spans="1:29" ht="20.100000000000001" customHeight="1" x14ac:dyDescent="0.15">
      <c r="C580" s="133"/>
      <c r="E580" s="356"/>
      <c r="F580" s="361"/>
      <c r="G580" s="362"/>
      <c r="H580" s="392"/>
      <c r="I580" s="393"/>
      <c r="J580" s="342" t="s">
        <v>134</v>
      </c>
      <c r="K580" s="343" t="s">
        <v>418</v>
      </c>
      <c r="L580" s="344"/>
      <c r="M580" s="344"/>
      <c r="N580" s="344"/>
      <c r="O580" s="404"/>
      <c r="P580" s="406"/>
      <c r="Q580" s="407"/>
      <c r="R580" s="407"/>
      <c r="S580" s="407"/>
      <c r="T580" s="408"/>
      <c r="U580" s="400"/>
      <c r="V580" s="401"/>
      <c r="W580" s="412"/>
      <c r="X580" s="413"/>
      <c r="Y580" s="414"/>
      <c r="Z580" s="165"/>
      <c r="AC580" s="345" t="b">
        <f t="shared" si="6"/>
        <v>0</v>
      </c>
    </row>
    <row r="581" spans="1:29" ht="20.100000000000001" customHeight="1" x14ac:dyDescent="0.15">
      <c r="C581" s="133"/>
      <c r="E581" s="356"/>
      <c r="F581" s="361"/>
      <c r="G581" s="362"/>
      <c r="H581" s="392"/>
      <c r="I581" s="393"/>
      <c r="J581" s="342" t="s">
        <v>136</v>
      </c>
      <c r="K581" s="343" t="s">
        <v>419</v>
      </c>
      <c r="L581" s="344"/>
      <c r="M581" s="344"/>
      <c r="N581" s="344"/>
      <c r="O581" s="404"/>
      <c r="P581" s="406"/>
      <c r="Q581" s="407"/>
      <c r="R581" s="407"/>
      <c r="S581" s="407"/>
      <c r="T581" s="408"/>
      <c r="U581" s="400"/>
      <c r="V581" s="401"/>
      <c r="W581" s="412"/>
      <c r="X581" s="413"/>
      <c r="Y581" s="414"/>
      <c r="Z581" s="165"/>
      <c r="AC581" s="345" t="b">
        <f t="shared" si="6"/>
        <v>0</v>
      </c>
    </row>
    <row r="582" spans="1:29" ht="20.100000000000001" customHeight="1" x14ac:dyDescent="0.15">
      <c r="C582" s="133"/>
      <c r="E582" s="356"/>
      <c r="F582" s="361"/>
      <c r="G582" s="362"/>
      <c r="H582" s="392"/>
      <c r="I582" s="393"/>
      <c r="J582" s="352" t="s">
        <v>138</v>
      </c>
      <c r="K582" s="343" t="s">
        <v>420</v>
      </c>
      <c r="L582" s="344"/>
      <c r="M582" s="344"/>
      <c r="N582" s="344"/>
      <c r="O582" s="404"/>
      <c r="P582" s="406"/>
      <c r="Q582" s="407"/>
      <c r="R582" s="407"/>
      <c r="S582" s="407"/>
      <c r="T582" s="408"/>
      <c r="U582" s="400"/>
      <c r="V582" s="401"/>
      <c r="W582" s="412"/>
      <c r="X582" s="413"/>
      <c r="Y582" s="414"/>
      <c r="Z582" s="165"/>
      <c r="AC582" s="345" t="b">
        <f t="shared" si="6"/>
        <v>0</v>
      </c>
    </row>
    <row r="583" spans="1:29" ht="20.100000000000001" customHeight="1" x14ac:dyDescent="0.15">
      <c r="A583" s="338">
        <f>IFERROR(IF(AND($O583="○", TRIM($P572)=""),1001,0),3)</f>
        <v>0</v>
      </c>
      <c r="C583" s="133"/>
      <c r="E583" s="356"/>
      <c r="F583" s="363"/>
      <c r="G583" s="364"/>
      <c r="H583" s="394"/>
      <c r="I583" s="395"/>
      <c r="J583" s="348" t="s">
        <v>140</v>
      </c>
      <c r="K583" s="349" t="s">
        <v>527</v>
      </c>
      <c r="L583" s="350"/>
      <c r="M583" s="350"/>
      <c r="N583" s="350"/>
      <c r="O583" s="405"/>
      <c r="P583" s="409"/>
      <c r="Q583" s="410"/>
      <c r="R583" s="410"/>
      <c r="S583" s="410"/>
      <c r="T583" s="411"/>
      <c r="U583" s="402"/>
      <c r="V583" s="403"/>
      <c r="W583" s="415"/>
      <c r="X583" s="416"/>
      <c r="Y583" s="417"/>
      <c r="Z583" s="165"/>
      <c r="AC583" s="345" t="b">
        <f t="shared" si="6"/>
        <v>0</v>
      </c>
    </row>
    <row r="584" spans="1:29" ht="20.100000000000001" customHeight="1" x14ac:dyDescent="0.15">
      <c r="A584" s="108">
        <f>IFERROR(IF(AND($H584="○", OR($AC584, TRIM($U584)="",$W584="")),1001,0),3)</f>
        <v>0</v>
      </c>
      <c r="C584" s="133"/>
      <c r="E584" s="356"/>
      <c r="F584" s="359" t="s">
        <v>468</v>
      </c>
      <c r="G584" s="360"/>
      <c r="H584" s="390"/>
      <c r="I584" s="391"/>
      <c r="J584" s="333" t="s">
        <v>119</v>
      </c>
      <c r="K584" s="334" t="s">
        <v>421</v>
      </c>
      <c r="L584" s="335"/>
      <c r="M584" s="335"/>
      <c r="N584" s="335"/>
      <c r="O584" s="397"/>
      <c r="P584" s="81"/>
      <c r="Q584" s="82"/>
      <c r="R584" s="82"/>
      <c r="S584" s="82"/>
      <c r="T584" s="83"/>
      <c r="U584" s="398"/>
      <c r="V584" s="399"/>
      <c r="W584" s="14"/>
      <c r="X584" s="15"/>
      <c r="Y584" s="16"/>
      <c r="Z584" s="165"/>
      <c r="AC584" s="337" t="b">
        <f>OR(AND($H584="○",COUNTIF($O584:$O595,"○")=0), AND($H584&lt;&gt;"○",COUNTIF($O584:$O595,"○")&lt;&gt;0))</f>
        <v>0</v>
      </c>
    </row>
    <row r="585" spans="1:29" ht="30" customHeight="1" x14ac:dyDescent="0.15">
      <c r="A585" s="338">
        <f>IFERROR(IF(AND($H584&lt;&gt;"○", $AC584),1001,0),3)</f>
        <v>0</v>
      </c>
      <c r="B585" s="418"/>
      <c r="C585" s="133"/>
      <c r="E585" s="356"/>
      <c r="F585" s="361"/>
      <c r="G585" s="362"/>
      <c r="H585" s="392"/>
      <c r="I585" s="393"/>
      <c r="J585" s="352" t="s">
        <v>121</v>
      </c>
      <c r="K585" s="343" t="s">
        <v>422</v>
      </c>
      <c r="L585" s="344"/>
      <c r="M585" s="344"/>
      <c r="N585" s="344"/>
      <c r="O585" s="404"/>
      <c r="P585" s="406"/>
      <c r="Q585" s="407"/>
      <c r="R585" s="407"/>
      <c r="S585" s="407"/>
      <c r="T585" s="408"/>
      <c r="U585" s="400"/>
      <c r="V585" s="401"/>
      <c r="W585" s="412"/>
      <c r="X585" s="413"/>
      <c r="Y585" s="414"/>
      <c r="Z585" s="165"/>
      <c r="AC585" s="345" t="b">
        <f t="shared" si="6"/>
        <v>0</v>
      </c>
    </row>
    <row r="586" spans="1:29" ht="20.100000000000001" customHeight="1" x14ac:dyDescent="0.15">
      <c r="C586" s="133"/>
      <c r="E586" s="356"/>
      <c r="F586" s="361"/>
      <c r="G586" s="362"/>
      <c r="H586" s="392"/>
      <c r="I586" s="393"/>
      <c r="J586" s="342" t="s">
        <v>123</v>
      </c>
      <c r="K586" s="343" t="s">
        <v>423</v>
      </c>
      <c r="L586" s="344"/>
      <c r="M586" s="344"/>
      <c r="N586" s="344"/>
      <c r="O586" s="404"/>
      <c r="P586" s="406"/>
      <c r="Q586" s="407"/>
      <c r="R586" s="407"/>
      <c r="S586" s="407"/>
      <c r="T586" s="408"/>
      <c r="U586" s="400"/>
      <c r="V586" s="401"/>
      <c r="W586" s="412"/>
      <c r="X586" s="413"/>
      <c r="Y586" s="414"/>
      <c r="Z586" s="165"/>
      <c r="AC586" s="345" t="b">
        <f t="shared" si="6"/>
        <v>0</v>
      </c>
    </row>
    <row r="587" spans="1:29" ht="30" customHeight="1" x14ac:dyDescent="0.15">
      <c r="C587" s="133"/>
      <c r="E587" s="356"/>
      <c r="F587" s="361"/>
      <c r="G587" s="362"/>
      <c r="H587" s="392"/>
      <c r="I587" s="393"/>
      <c r="J587" s="342" t="s">
        <v>124</v>
      </c>
      <c r="K587" s="343" t="s">
        <v>424</v>
      </c>
      <c r="L587" s="344"/>
      <c r="M587" s="344"/>
      <c r="N587" s="344"/>
      <c r="O587" s="404"/>
      <c r="P587" s="406"/>
      <c r="Q587" s="407"/>
      <c r="R587" s="407"/>
      <c r="S587" s="407"/>
      <c r="T587" s="408"/>
      <c r="U587" s="400"/>
      <c r="V587" s="401"/>
      <c r="W587" s="412"/>
      <c r="X587" s="413"/>
      <c r="Y587" s="414"/>
      <c r="Z587" s="165"/>
      <c r="AC587" s="345" t="b">
        <f t="shared" si="6"/>
        <v>0</v>
      </c>
    </row>
    <row r="588" spans="1:29" ht="20.100000000000001" customHeight="1" x14ac:dyDescent="0.15">
      <c r="C588" s="133"/>
      <c r="E588" s="356"/>
      <c r="F588" s="361"/>
      <c r="G588" s="362"/>
      <c r="H588" s="392"/>
      <c r="I588" s="393"/>
      <c r="J588" s="342" t="s">
        <v>126</v>
      </c>
      <c r="K588" s="343" t="s">
        <v>425</v>
      </c>
      <c r="L588" s="344"/>
      <c r="M588" s="344"/>
      <c r="N588" s="344"/>
      <c r="O588" s="404"/>
      <c r="P588" s="406"/>
      <c r="Q588" s="407"/>
      <c r="R588" s="407"/>
      <c r="S588" s="407"/>
      <c r="T588" s="408"/>
      <c r="U588" s="400"/>
      <c r="V588" s="401"/>
      <c r="W588" s="412"/>
      <c r="X588" s="413"/>
      <c r="Y588" s="414"/>
      <c r="Z588" s="165"/>
      <c r="AC588" s="345" t="b">
        <f t="shared" si="6"/>
        <v>0</v>
      </c>
    </row>
    <row r="589" spans="1:29" ht="20.100000000000001" customHeight="1" x14ac:dyDescent="0.15">
      <c r="C589" s="133"/>
      <c r="E589" s="356"/>
      <c r="F589" s="361"/>
      <c r="G589" s="362"/>
      <c r="H589" s="392"/>
      <c r="I589" s="393"/>
      <c r="J589" s="352" t="s">
        <v>128</v>
      </c>
      <c r="K589" s="343" t="s">
        <v>426</v>
      </c>
      <c r="L589" s="344"/>
      <c r="M589" s="344"/>
      <c r="N589" s="344"/>
      <c r="O589" s="404"/>
      <c r="P589" s="406"/>
      <c r="Q589" s="407"/>
      <c r="R589" s="407"/>
      <c r="S589" s="407"/>
      <c r="T589" s="408"/>
      <c r="U589" s="400"/>
      <c r="V589" s="401"/>
      <c r="W589" s="412"/>
      <c r="X589" s="413"/>
      <c r="Y589" s="414"/>
      <c r="Z589" s="165"/>
      <c r="AC589" s="345" t="b">
        <f t="shared" si="6"/>
        <v>0</v>
      </c>
    </row>
    <row r="590" spans="1:29" ht="20.100000000000001" customHeight="1" x14ac:dyDescent="0.15">
      <c r="C590" s="133"/>
      <c r="E590" s="356"/>
      <c r="F590" s="361"/>
      <c r="G590" s="362"/>
      <c r="H590" s="392"/>
      <c r="I590" s="393"/>
      <c r="J590" s="342" t="s">
        <v>130</v>
      </c>
      <c r="K590" s="343" t="s">
        <v>427</v>
      </c>
      <c r="L590" s="344"/>
      <c r="M590" s="344"/>
      <c r="N590" s="344"/>
      <c r="O590" s="404"/>
      <c r="P590" s="406"/>
      <c r="Q590" s="407"/>
      <c r="R590" s="407"/>
      <c r="S590" s="407"/>
      <c r="T590" s="408"/>
      <c r="U590" s="400"/>
      <c r="V590" s="401"/>
      <c r="W590" s="412"/>
      <c r="X590" s="413"/>
      <c r="Y590" s="414"/>
      <c r="Z590" s="165"/>
      <c r="AC590" s="345" t="b">
        <f t="shared" si="6"/>
        <v>0</v>
      </c>
    </row>
    <row r="591" spans="1:29" ht="30" customHeight="1" x14ac:dyDescent="0.15">
      <c r="C591" s="133"/>
      <c r="E591" s="356"/>
      <c r="F591" s="361"/>
      <c r="G591" s="362"/>
      <c r="H591" s="392"/>
      <c r="I591" s="393"/>
      <c r="J591" s="342" t="s">
        <v>132</v>
      </c>
      <c r="K591" s="343" t="s">
        <v>428</v>
      </c>
      <c r="L591" s="344"/>
      <c r="M591" s="344"/>
      <c r="N591" s="344"/>
      <c r="O591" s="404"/>
      <c r="P591" s="406"/>
      <c r="Q591" s="407"/>
      <c r="R591" s="407"/>
      <c r="S591" s="407"/>
      <c r="T591" s="408"/>
      <c r="U591" s="400"/>
      <c r="V591" s="401"/>
      <c r="W591" s="412"/>
      <c r="X591" s="413"/>
      <c r="Y591" s="414"/>
      <c r="Z591" s="165"/>
      <c r="AC591" s="345" t="b">
        <f t="shared" si="6"/>
        <v>0</v>
      </c>
    </row>
    <row r="592" spans="1:29" ht="30" customHeight="1" x14ac:dyDescent="0.15">
      <c r="C592" s="133"/>
      <c r="E592" s="356"/>
      <c r="F592" s="361"/>
      <c r="G592" s="362"/>
      <c r="H592" s="392"/>
      <c r="I592" s="393"/>
      <c r="J592" s="342" t="s">
        <v>134</v>
      </c>
      <c r="K592" s="343" t="s">
        <v>492</v>
      </c>
      <c r="L592" s="344"/>
      <c r="M592" s="344"/>
      <c r="N592" s="344"/>
      <c r="O592" s="404"/>
      <c r="P592" s="406"/>
      <c r="Q592" s="407"/>
      <c r="R592" s="407"/>
      <c r="S592" s="407"/>
      <c r="T592" s="408"/>
      <c r="U592" s="400"/>
      <c r="V592" s="401"/>
      <c r="W592" s="412"/>
      <c r="X592" s="413"/>
      <c r="Y592" s="414"/>
      <c r="Z592" s="165"/>
      <c r="AC592" s="345" t="b">
        <f t="shared" si="6"/>
        <v>0</v>
      </c>
    </row>
    <row r="593" spans="1:29" ht="20.100000000000001" customHeight="1" x14ac:dyDescent="0.15">
      <c r="C593" s="133"/>
      <c r="E593" s="356"/>
      <c r="F593" s="361"/>
      <c r="G593" s="362"/>
      <c r="H593" s="392"/>
      <c r="I593" s="393"/>
      <c r="J593" s="352" t="s">
        <v>136</v>
      </c>
      <c r="K593" s="343" t="s">
        <v>429</v>
      </c>
      <c r="L593" s="344"/>
      <c r="M593" s="344"/>
      <c r="N593" s="344"/>
      <c r="O593" s="404"/>
      <c r="P593" s="406"/>
      <c r="Q593" s="407"/>
      <c r="R593" s="407"/>
      <c r="S593" s="407"/>
      <c r="T593" s="408"/>
      <c r="U593" s="400"/>
      <c r="V593" s="401"/>
      <c r="W593" s="412"/>
      <c r="X593" s="413"/>
      <c r="Y593" s="414"/>
      <c r="Z593" s="165"/>
      <c r="AC593" s="345" t="b">
        <f t="shared" si="6"/>
        <v>0</v>
      </c>
    </row>
    <row r="594" spans="1:29" ht="20.100000000000001" customHeight="1" x14ac:dyDescent="0.15">
      <c r="C594" s="133"/>
      <c r="E594" s="356"/>
      <c r="F594" s="361"/>
      <c r="G594" s="362"/>
      <c r="H594" s="392"/>
      <c r="I594" s="393"/>
      <c r="J594" s="342" t="s">
        <v>138</v>
      </c>
      <c r="K594" s="343" t="s">
        <v>430</v>
      </c>
      <c r="L594" s="344"/>
      <c r="M594" s="344"/>
      <c r="N594" s="344"/>
      <c r="O594" s="404"/>
      <c r="P594" s="406"/>
      <c r="Q594" s="407"/>
      <c r="R594" s="407"/>
      <c r="S594" s="407"/>
      <c r="T594" s="408"/>
      <c r="U594" s="400"/>
      <c r="V594" s="401"/>
      <c r="W594" s="412"/>
      <c r="X594" s="413"/>
      <c r="Y594" s="414"/>
      <c r="Z594" s="165"/>
      <c r="AC594" s="345" t="b">
        <f t="shared" si="6"/>
        <v>0</v>
      </c>
    </row>
    <row r="595" spans="1:29" ht="20.100000000000001" customHeight="1" x14ac:dyDescent="0.15">
      <c r="A595" s="338">
        <f>IFERROR(IF(AND($O595="○", TRIM($P584)=""),1001,0),3)</f>
        <v>0</v>
      </c>
      <c r="C595" s="133"/>
      <c r="E595" s="356"/>
      <c r="F595" s="363"/>
      <c r="G595" s="364"/>
      <c r="H595" s="394"/>
      <c r="I595" s="395"/>
      <c r="J595" s="348" t="s">
        <v>140</v>
      </c>
      <c r="K595" s="349" t="s">
        <v>528</v>
      </c>
      <c r="L595" s="350"/>
      <c r="M595" s="350"/>
      <c r="N595" s="350"/>
      <c r="O595" s="405"/>
      <c r="P595" s="409"/>
      <c r="Q595" s="410"/>
      <c r="R595" s="410"/>
      <c r="S595" s="410"/>
      <c r="T595" s="411"/>
      <c r="U595" s="402"/>
      <c r="V595" s="403"/>
      <c r="W595" s="415"/>
      <c r="X595" s="416"/>
      <c r="Y595" s="417"/>
      <c r="Z595" s="165"/>
      <c r="AC595" s="345" t="b">
        <f t="shared" si="6"/>
        <v>0</v>
      </c>
    </row>
    <row r="596" spans="1:29" ht="20.100000000000001" customHeight="1" x14ac:dyDescent="0.15">
      <c r="A596" s="108">
        <f>IFERROR(IF(AND($H596="○", OR($AC596, TRIM($U596)="",$W596="")),1001,0),3)</f>
        <v>0</v>
      </c>
      <c r="C596" s="133"/>
      <c r="E596" s="356"/>
      <c r="F596" s="359" t="s">
        <v>469</v>
      </c>
      <c r="G596" s="360"/>
      <c r="H596" s="390"/>
      <c r="I596" s="391"/>
      <c r="J596" s="354" t="s">
        <v>119</v>
      </c>
      <c r="K596" s="334" t="s">
        <v>431</v>
      </c>
      <c r="L596" s="335"/>
      <c r="M596" s="335"/>
      <c r="N596" s="335"/>
      <c r="O596" s="397"/>
      <c r="P596" s="81"/>
      <c r="Q596" s="82"/>
      <c r="R596" s="82"/>
      <c r="S596" s="82"/>
      <c r="T596" s="83"/>
      <c r="U596" s="398"/>
      <c r="V596" s="399"/>
      <c r="W596" s="14"/>
      <c r="X596" s="15"/>
      <c r="Y596" s="16"/>
      <c r="Z596" s="165"/>
      <c r="AC596" s="337" t="b">
        <f>OR(AND($H596="○",COUNTIF($O596:$O610,"○")=0), AND($H596&lt;&gt;"○",COUNTIF($O596:$O610,"○")&lt;&gt;0))</f>
        <v>0</v>
      </c>
    </row>
    <row r="597" spans="1:29" ht="20.100000000000001" customHeight="1" x14ac:dyDescent="0.15">
      <c r="A597" s="338">
        <f>IFERROR(IF(AND($H596&lt;&gt;"○", $AC596),1001,0),3)</f>
        <v>0</v>
      </c>
      <c r="B597" s="418"/>
      <c r="C597" s="133"/>
      <c r="E597" s="356"/>
      <c r="F597" s="361"/>
      <c r="G597" s="362"/>
      <c r="H597" s="392"/>
      <c r="I597" s="393"/>
      <c r="J597" s="342" t="s">
        <v>121</v>
      </c>
      <c r="K597" s="343" t="s">
        <v>432</v>
      </c>
      <c r="L597" s="344"/>
      <c r="M597" s="344"/>
      <c r="N597" s="344"/>
      <c r="O597" s="404"/>
      <c r="P597" s="406"/>
      <c r="Q597" s="407"/>
      <c r="R597" s="407"/>
      <c r="S597" s="407"/>
      <c r="T597" s="408"/>
      <c r="U597" s="400"/>
      <c r="V597" s="401"/>
      <c r="W597" s="412"/>
      <c r="X597" s="413"/>
      <c r="Y597" s="414"/>
      <c r="Z597" s="165"/>
      <c r="AC597" s="345" t="b">
        <f t="shared" si="6"/>
        <v>0</v>
      </c>
    </row>
    <row r="598" spans="1:29" ht="30" customHeight="1" x14ac:dyDescent="0.15">
      <c r="C598" s="133"/>
      <c r="E598" s="356"/>
      <c r="F598" s="361"/>
      <c r="G598" s="362"/>
      <c r="H598" s="392"/>
      <c r="I598" s="393"/>
      <c r="J598" s="342" t="s">
        <v>123</v>
      </c>
      <c r="K598" s="343" t="s">
        <v>433</v>
      </c>
      <c r="L598" s="344"/>
      <c r="M598" s="344"/>
      <c r="N598" s="344"/>
      <c r="O598" s="404"/>
      <c r="P598" s="406"/>
      <c r="Q598" s="407"/>
      <c r="R598" s="407"/>
      <c r="S598" s="407"/>
      <c r="T598" s="408"/>
      <c r="U598" s="400"/>
      <c r="V598" s="401"/>
      <c r="W598" s="412"/>
      <c r="X598" s="413"/>
      <c r="Y598" s="414"/>
      <c r="Z598" s="165"/>
      <c r="AC598" s="345" t="b">
        <f t="shared" si="6"/>
        <v>0</v>
      </c>
    </row>
    <row r="599" spans="1:29" ht="20.100000000000001" customHeight="1" x14ac:dyDescent="0.15">
      <c r="C599" s="133"/>
      <c r="E599" s="356"/>
      <c r="F599" s="361"/>
      <c r="G599" s="362"/>
      <c r="H599" s="392"/>
      <c r="I599" s="393"/>
      <c r="J599" s="342" t="s">
        <v>124</v>
      </c>
      <c r="K599" s="343" t="s">
        <v>434</v>
      </c>
      <c r="L599" s="344"/>
      <c r="M599" s="344"/>
      <c r="N599" s="344"/>
      <c r="O599" s="404"/>
      <c r="P599" s="406"/>
      <c r="Q599" s="407"/>
      <c r="R599" s="407"/>
      <c r="S599" s="407"/>
      <c r="T599" s="408"/>
      <c r="U599" s="400"/>
      <c r="V599" s="401"/>
      <c r="W599" s="412"/>
      <c r="X599" s="413"/>
      <c r="Y599" s="414"/>
      <c r="Z599" s="165"/>
      <c r="AC599" s="345" t="b">
        <f t="shared" si="6"/>
        <v>0</v>
      </c>
    </row>
    <row r="600" spans="1:29" ht="20.100000000000001" customHeight="1" x14ac:dyDescent="0.15">
      <c r="C600" s="133"/>
      <c r="E600" s="356"/>
      <c r="F600" s="361"/>
      <c r="G600" s="362"/>
      <c r="H600" s="392"/>
      <c r="I600" s="393"/>
      <c r="J600" s="352" t="s">
        <v>126</v>
      </c>
      <c r="K600" s="343" t="s">
        <v>435</v>
      </c>
      <c r="L600" s="344"/>
      <c r="M600" s="344"/>
      <c r="N600" s="344"/>
      <c r="O600" s="404"/>
      <c r="P600" s="406"/>
      <c r="Q600" s="407"/>
      <c r="R600" s="407"/>
      <c r="S600" s="407"/>
      <c r="T600" s="408"/>
      <c r="U600" s="400"/>
      <c r="V600" s="401"/>
      <c r="W600" s="412"/>
      <c r="X600" s="413"/>
      <c r="Y600" s="414"/>
      <c r="Z600" s="165"/>
      <c r="AC600" s="345" t="b">
        <f t="shared" si="6"/>
        <v>0</v>
      </c>
    </row>
    <row r="601" spans="1:29" ht="20.100000000000001" customHeight="1" x14ac:dyDescent="0.15">
      <c r="C601" s="133"/>
      <c r="E601" s="356"/>
      <c r="F601" s="361"/>
      <c r="G601" s="362"/>
      <c r="H601" s="392"/>
      <c r="I601" s="393"/>
      <c r="J601" s="342" t="s">
        <v>128</v>
      </c>
      <c r="K601" s="343" t="s">
        <v>436</v>
      </c>
      <c r="L601" s="344"/>
      <c r="M601" s="344"/>
      <c r="N601" s="344"/>
      <c r="O601" s="404"/>
      <c r="P601" s="406"/>
      <c r="Q601" s="407"/>
      <c r="R601" s="407"/>
      <c r="S601" s="407"/>
      <c r="T601" s="408"/>
      <c r="U601" s="400"/>
      <c r="V601" s="401"/>
      <c r="W601" s="412"/>
      <c r="X601" s="413"/>
      <c r="Y601" s="414"/>
      <c r="Z601" s="165"/>
      <c r="AC601" s="345" t="b">
        <f t="shared" si="6"/>
        <v>0</v>
      </c>
    </row>
    <row r="602" spans="1:29" ht="20.100000000000001" customHeight="1" x14ac:dyDescent="0.15">
      <c r="C602" s="133"/>
      <c r="E602" s="356"/>
      <c r="F602" s="361"/>
      <c r="G602" s="362"/>
      <c r="H602" s="392"/>
      <c r="I602" s="393"/>
      <c r="J602" s="342" t="s">
        <v>130</v>
      </c>
      <c r="K602" s="343" t="s">
        <v>437</v>
      </c>
      <c r="L602" s="344"/>
      <c r="M602" s="344"/>
      <c r="N602" s="344"/>
      <c r="O602" s="404"/>
      <c r="P602" s="406"/>
      <c r="Q602" s="407"/>
      <c r="R602" s="407"/>
      <c r="S602" s="407"/>
      <c r="T602" s="408"/>
      <c r="U602" s="400"/>
      <c r="V602" s="401"/>
      <c r="W602" s="412"/>
      <c r="X602" s="413"/>
      <c r="Y602" s="414"/>
      <c r="Z602" s="165"/>
      <c r="AC602" s="345" t="b">
        <f t="shared" si="6"/>
        <v>0</v>
      </c>
    </row>
    <row r="603" spans="1:29" ht="20.100000000000001" customHeight="1" x14ac:dyDescent="0.15">
      <c r="C603" s="133"/>
      <c r="E603" s="356"/>
      <c r="F603" s="361"/>
      <c r="G603" s="362"/>
      <c r="H603" s="392"/>
      <c r="I603" s="393"/>
      <c r="J603" s="342" t="s">
        <v>132</v>
      </c>
      <c r="K603" s="343" t="s">
        <v>438</v>
      </c>
      <c r="L603" s="344"/>
      <c r="M603" s="344"/>
      <c r="N603" s="344"/>
      <c r="O603" s="404"/>
      <c r="P603" s="406"/>
      <c r="Q603" s="407"/>
      <c r="R603" s="407"/>
      <c r="S603" s="407"/>
      <c r="T603" s="408"/>
      <c r="U603" s="400"/>
      <c r="V603" s="401"/>
      <c r="W603" s="412"/>
      <c r="X603" s="413"/>
      <c r="Y603" s="414"/>
      <c r="Z603" s="165"/>
      <c r="AC603" s="345" t="b">
        <f t="shared" si="6"/>
        <v>0</v>
      </c>
    </row>
    <row r="604" spans="1:29" ht="20.100000000000001" customHeight="1" x14ac:dyDescent="0.15">
      <c r="C604" s="133"/>
      <c r="E604" s="356"/>
      <c r="F604" s="361"/>
      <c r="G604" s="362"/>
      <c r="H604" s="392"/>
      <c r="I604" s="393"/>
      <c r="J604" s="352" t="s">
        <v>134</v>
      </c>
      <c r="K604" s="343" t="s">
        <v>439</v>
      </c>
      <c r="L604" s="344"/>
      <c r="M604" s="344"/>
      <c r="N604" s="344"/>
      <c r="O604" s="404"/>
      <c r="P604" s="406"/>
      <c r="Q604" s="407"/>
      <c r="R604" s="407"/>
      <c r="S604" s="407"/>
      <c r="T604" s="408"/>
      <c r="U604" s="400"/>
      <c r="V604" s="401"/>
      <c r="W604" s="412"/>
      <c r="X604" s="413"/>
      <c r="Y604" s="414"/>
      <c r="Z604" s="165"/>
      <c r="AC604" s="345" t="b">
        <f t="shared" si="6"/>
        <v>0</v>
      </c>
    </row>
    <row r="605" spans="1:29" ht="20.100000000000001" customHeight="1" x14ac:dyDescent="0.15">
      <c r="C605" s="133"/>
      <c r="E605" s="356"/>
      <c r="F605" s="361"/>
      <c r="G605" s="362"/>
      <c r="H605" s="392"/>
      <c r="I605" s="393"/>
      <c r="J605" s="342" t="s">
        <v>136</v>
      </c>
      <c r="K605" s="343" t="s">
        <v>440</v>
      </c>
      <c r="L605" s="344"/>
      <c r="M605" s="344"/>
      <c r="N605" s="344"/>
      <c r="O605" s="404"/>
      <c r="P605" s="406"/>
      <c r="Q605" s="407"/>
      <c r="R605" s="407"/>
      <c r="S605" s="407"/>
      <c r="T605" s="408"/>
      <c r="U605" s="400"/>
      <c r="V605" s="401"/>
      <c r="W605" s="412"/>
      <c r="X605" s="413"/>
      <c r="Y605" s="414"/>
      <c r="Z605" s="165"/>
      <c r="AC605" s="345" t="b">
        <f t="shared" si="6"/>
        <v>0</v>
      </c>
    </row>
    <row r="606" spans="1:29" ht="20.100000000000001" customHeight="1" x14ac:dyDescent="0.15">
      <c r="C606" s="133"/>
      <c r="E606" s="356"/>
      <c r="F606" s="361"/>
      <c r="G606" s="362"/>
      <c r="H606" s="392"/>
      <c r="I606" s="393"/>
      <c r="J606" s="342" t="s">
        <v>138</v>
      </c>
      <c r="K606" s="343" t="s">
        <v>441</v>
      </c>
      <c r="L606" s="344"/>
      <c r="M606" s="344"/>
      <c r="N606" s="344"/>
      <c r="O606" s="404"/>
      <c r="P606" s="406"/>
      <c r="Q606" s="407"/>
      <c r="R606" s="407"/>
      <c r="S606" s="407"/>
      <c r="T606" s="408"/>
      <c r="U606" s="400"/>
      <c r="V606" s="401"/>
      <c r="W606" s="412"/>
      <c r="X606" s="413"/>
      <c r="Y606" s="414"/>
      <c r="Z606" s="165"/>
      <c r="AC606" s="345" t="b">
        <f t="shared" si="6"/>
        <v>0</v>
      </c>
    </row>
    <row r="607" spans="1:29" ht="20.100000000000001" customHeight="1" x14ac:dyDescent="0.15">
      <c r="C607" s="133"/>
      <c r="E607" s="356"/>
      <c r="F607" s="361"/>
      <c r="G607" s="362"/>
      <c r="H607" s="392"/>
      <c r="I607" s="393"/>
      <c r="J607" s="342" t="s">
        <v>140</v>
      </c>
      <c r="K607" s="343" t="s">
        <v>442</v>
      </c>
      <c r="L607" s="344"/>
      <c r="M607" s="344"/>
      <c r="N607" s="344"/>
      <c r="O607" s="404"/>
      <c r="P607" s="406"/>
      <c r="Q607" s="407"/>
      <c r="R607" s="407"/>
      <c r="S607" s="407"/>
      <c r="T607" s="408"/>
      <c r="U607" s="400"/>
      <c r="V607" s="401"/>
      <c r="W607" s="412"/>
      <c r="X607" s="413"/>
      <c r="Y607" s="414"/>
      <c r="Z607" s="165"/>
      <c r="AC607" s="345" t="b">
        <f t="shared" si="6"/>
        <v>0</v>
      </c>
    </row>
    <row r="608" spans="1:29" ht="20.100000000000001" customHeight="1" x14ac:dyDescent="0.15">
      <c r="C608" s="133"/>
      <c r="E608" s="356"/>
      <c r="F608" s="361"/>
      <c r="G608" s="362"/>
      <c r="H608" s="392"/>
      <c r="I608" s="393"/>
      <c r="J608" s="352" t="s">
        <v>142</v>
      </c>
      <c r="K608" s="343" t="s">
        <v>443</v>
      </c>
      <c r="L608" s="344"/>
      <c r="M608" s="344"/>
      <c r="N608" s="344"/>
      <c r="O608" s="404"/>
      <c r="P608" s="406"/>
      <c r="Q608" s="407"/>
      <c r="R608" s="407"/>
      <c r="S608" s="407"/>
      <c r="T608" s="408"/>
      <c r="U608" s="400"/>
      <c r="V608" s="401"/>
      <c r="W608" s="412"/>
      <c r="X608" s="413"/>
      <c r="Y608" s="414"/>
      <c r="Z608" s="165"/>
      <c r="AC608" s="345" t="b">
        <f t="shared" si="6"/>
        <v>0</v>
      </c>
    </row>
    <row r="609" spans="1:29" ht="20.100000000000001" customHeight="1" x14ac:dyDescent="0.15">
      <c r="C609" s="133"/>
      <c r="E609" s="356"/>
      <c r="F609" s="361"/>
      <c r="G609" s="362"/>
      <c r="H609" s="392"/>
      <c r="I609" s="393"/>
      <c r="J609" s="342" t="s">
        <v>350</v>
      </c>
      <c r="K609" s="343" t="s">
        <v>444</v>
      </c>
      <c r="L609" s="344"/>
      <c r="M609" s="344"/>
      <c r="N609" s="344"/>
      <c r="O609" s="404"/>
      <c r="P609" s="406"/>
      <c r="Q609" s="407"/>
      <c r="R609" s="407"/>
      <c r="S609" s="407"/>
      <c r="T609" s="408"/>
      <c r="U609" s="400"/>
      <c r="V609" s="401"/>
      <c r="W609" s="412"/>
      <c r="X609" s="413"/>
      <c r="Y609" s="414"/>
      <c r="Z609" s="165"/>
      <c r="AC609" s="345" t="b">
        <f t="shared" si="6"/>
        <v>0</v>
      </c>
    </row>
    <row r="610" spans="1:29" ht="20.100000000000001" customHeight="1" x14ac:dyDescent="0.15">
      <c r="A610" s="338">
        <f>IFERROR(IF(AND($O610="○", TRIM($P596)=""),1001,0),3)</f>
        <v>0</v>
      </c>
      <c r="C610" s="133"/>
      <c r="E610" s="357"/>
      <c r="F610" s="363"/>
      <c r="G610" s="364"/>
      <c r="H610" s="394"/>
      <c r="I610" s="395"/>
      <c r="J610" s="348" t="s">
        <v>352</v>
      </c>
      <c r="K610" s="349" t="s">
        <v>529</v>
      </c>
      <c r="L610" s="350"/>
      <c r="M610" s="350"/>
      <c r="N610" s="350"/>
      <c r="O610" s="405"/>
      <c r="P610" s="409"/>
      <c r="Q610" s="410"/>
      <c r="R610" s="410"/>
      <c r="S610" s="410"/>
      <c r="T610" s="411"/>
      <c r="U610" s="402"/>
      <c r="V610" s="403"/>
      <c r="W610" s="415"/>
      <c r="X610" s="416"/>
      <c r="Y610" s="417"/>
      <c r="Z610" s="165"/>
      <c r="AC610" s="345" t="b">
        <f t="shared" si="6"/>
        <v>0</v>
      </c>
    </row>
    <row r="611" spans="1:29" ht="20.100000000000001" customHeight="1" x14ac:dyDescent="0.15">
      <c r="C611" s="133"/>
      <c r="Z611" s="165"/>
    </row>
    <row r="612" spans="1:29" ht="20.100000000000001" customHeight="1" x14ac:dyDescent="0.15">
      <c r="A612" s="108"/>
      <c r="B612" s="97"/>
      <c r="C612" s="116"/>
      <c r="D612" s="117">
        <v>4</v>
      </c>
      <c r="E612" s="92" t="s">
        <v>532</v>
      </c>
      <c r="J612" s="123"/>
      <c r="K612" s="123"/>
      <c r="L612" s="160"/>
      <c r="M612" s="123"/>
      <c r="N612" s="123"/>
      <c r="O612" s="160"/>
      <c r="P612" s="123"/>
      <c r="Q612" s="123"/>
      <c r="R612" s="160"/>
      <c r="S612" s="123"/>
      <c r="T612" s="123"/>
      <c r="U612" s="123"/>
      <c r="V612" s="123"/>
      <c r="W612" s="123"/>
      <c r="X612" s="123"/>
      <c r="Y612" s="123"/>
      <c r="Z612" s="121"/>
    </row>
    <row r="613" spans="1:29" ht="30" customHeight="1" x14ac:dyDescent="0.15">
      <c r="C613" s="133"/>
      <c r="D613" s="374"/>
      <c r="E613" s="375" t="s">
        <v>537</v>
      </c>
      <c r="F613" s="375"/>
      <c r="G613" s="375"/>
      <c r="H613" s="375"/>
      <c r="I613" s="375"/>
      <c r="J613" s="375"/>
      <c r="K613" s="375"/>
      <c r="L613" s="375"/>
      <c r="M613" s="375"/>
      <c r="N613" s="375"/>
      <c r="O613" s="375"/>
      <c r="P613" s="375"/>
      <c r="Q613" s="375"/>
      <c r="R613" s="375"/>
      <c r="S613" s="375"/>
      <c r="T613" s="375"/>
      <c r="U613" s="375"/>
      <c r="V613" s="375"/>
      <c r="W613" s="375"/>
      <c r="X613" s="375"/>
      <c r="Y613" s="375"/>
      <c r="Z613" s="165"/>
    </row>
    <row r="614" spans="1:29" ht="30" customHeight="1" x14ac:dyDescent="0.15">
      <c r="A614" s="97"/>
      <c r="B614" s="97"/>
      <c r="C614" s="112"/>
      <c r="D614" s="143"/>
      <c r="E614" s="376" t="s">
        <v>533</v>
      </c>
      <c r="F614" s="377"/>
      <c r="G614" s="377"/>
      <c r="H614" s="377"/>
      <c r="I614" s="377"/>
      <c r="J614" s="377"/>
      <c r="K614" s="377"/>
      <c r="L614" s="377"/>
      <c r="M614" s="377"/>
      <c r="N614" s="377"/>
      <c r="O614" s="377"/>
      <c r="P614" s="377"/>
      <c r="Q614" s="377"/>
      <c r="R614" s="378" t="s">
        <v>531</v>
      </c>
      <c r="S614" s="379"/>
      <c r="T614" s="379"/>
      <c r="U614" s="380"/>
      <c r="V614" s="381" t="str">
        <f>"登録を受けた年月日
" &amp; 日付例</f>
        <v>登録を受けた年月日
例)2025/4/1、R7/4/1</v>
      </c>
      <c r="W614" s="382"/>
      <c r="X614" s="382"/>
      <c r="Y614" s="383"/>
      <c r="Z614" s="165"/>
    </row>
    <row r="615" spans="1:29" ht="20.100000000000001" customHeight="1" x14ac:dyDescent="0.15">
      <c r="A615" s="97"/>
      <c r="B615" s="97"/>
      <c r="C615" s="112"/>
      <c r="D615" s="153"/>
      <c r="E615" s="421"/>
      <c r="F615" s="422"/>
      <c r="G615" s="422"/>
      <c r="H615" s="422"/>
      <c r="I615" s="422"/>
      <c r="J615" s="422"/>
      <c r="K615" s="422"/>
      <c r="L615" s="422"/>
      <c r="M615" s="422"/>
      <c r="N615" s="422"/>
      <c r="O615" s="422"/>
      <c r="P615" s="422"/>
      <c r="Q615" s="423"/>
      <c r="R615" s="424"/>
      <c r="S615" s="422"/>
      <c r="T615" s="422"/>
      <c r="U615" s="423"/>
      <c r="V615" s="35"/>
      <c r="W615" s="425"/>
      <c r="X615" s="425"/>
      <c r="Y615" s="426"/>
      <c r="Z615" s="165"/>
    </row>
    <row r="616" spans="1:29" ht="20.100000000000001" customHeight="1" x14ac:dyDescent="0.15">
      <c r="A616" s="97"/>
      <c r="B616" s="97"/>
      <c r="C616" s="112"/>
      <c r="D616" s="153"/>
      <c r="E616" s="37"/>
      <c r="F616" s="38"/>
      <c r="G616" s="38"/>
      <c r="H616" s="38"/>
      <c r="I616" s="38"/>
      <c r="J616" s="38"/>
      <c r="K616" s="38"/>
      <c r="L616" s="38"/>
      <c r="M616" s="38"/>
      <c r="N616" s="38"/>
      <c r="O616" s="38"/>
      <c r="P616" s="38"/>
      <c r="Q616" s="427"/>
      <c r="R616" s="428"/>
      <c r="S616" s="38"/>
      <c r="T616" s="38"/>
      <c r="U616" s="427"/>
      <c r="V616" s="429"/>
      <c r="W616" s="430"/>
      <c r="X616" s="430"/>
      <c r="Y616" s="431"/>
      <c r="Z616" s="165"/>
    </row>
    <row r="617" spans="1:29" ht="20.100000000000001" customHeight="1" x14ac:dyDescent="0.15">
      <c r="A617" s="97"/>
      <c r="B617" s="97"/>
      <c r="C617" s="112"/>
      <c r="D617" s="153"/>
      <c r="E617" s="37"/>
      <c r="F617" s="38"/>
      <c r="G617" s="38"/>
      <c r="H617" s="38"/>
      <c r="I617" s="38"/>
      <c r="J617" s="38"/>
      <c r="K617" s="38"/>
      <c r="L617" s="38"/>
      <c r="M617" s="38"/>
      <c r="N617" s="38"/>
      <c r="O617" s="38"/>
      <c r="P617" s="38"/>
      <c r="Q617" s="427"/>
      <c r="R617" s="428"/>
      <c r="S617" s="38"/>
      <c r="T617" s="38"/>
      <c r="U617" s="427"/>
      <c r="V617" s="429"/>
      <c r="W617" s="430"/>
      <c r="X617" s="430"/>
      <c r="Y617" s="431"/>
      <c r="Z617" s="165"/>
    </row>
    <row r="618" spans="1:29" ht="20.100000000000001" customHeight="1" x14ac:dyDescent="0.15">
      <c r="A618" s="97"/>
      <c r="B618" s="97"/>
      <c r="C618" s="112"/>
      <c r="D618" s="153"/>
      <c r="E618" s="37"/>
      <c r="F618" s="38"/>
      <c r="G618" s="38"/>
      <c r="H618" s="38"/>
      <c r="I618" s="38"/>
      <c r="J618" s="38"/>
      <c r="K618" s="38"/>
      <c r="L618" s="38"/>
      <c r="M618" s="38"/>
      <c r="N618" s="38"/>
      <c r="O618" s="38"/>
      <c r="P618" s="38"/>
      <c r="Q618" s="427"/>
      <c r="R618" s="428"/>
      <c r="S618" s="38"/>
      <c r="T618" s="38"/>
      <c r="U618" s="427"/>
      <c r="V618" s="429"/>
      <c r="W618" s="430"/>
      <c r="X618" s="430"/>
      <c r="Y618" s="431"/>
      <c r="Z618" s="165"/>
    </row>
    <row r="619" spans="1:29" ht="20.100000000000001" customHeight="1" x14ac:dyDescent="0.15">
      <c r="A619" s="97"/>
      <c r="B619" s="97"/>
      <c r="C619" s="112"/>
      <c r="D619" s="153"/>
      <c r="E619" s="37"/>
      <c r="F619" s="38"/>
      <c r="G619" s="38"/>
      <c r="H619" s="38"/>
      <c r="I619" s="38"/>
      <c r="J619" s="38"/>
      <c r="K619" s="38"/>
      <c r="L619" s="38"/>
      <c r="M619" s="38"/>
      <c r="N619" s="38"/>
      <c r="O619" s="38"/>
      <c r="P619" s="38"/>
      <c r="Q619" s="427"/>
      <c r="R619" s="428"/>
      <c r="S619" s="38"/>
      <c r="T619" s="38"/>
      <c r="U619" s="427"/>
      <c r="V619" s="429"/>
      <c r="W619" s="430"/>
      <c r="X619" s="430"/>
      <c r="Y619" s="431"/>
      <c r="Z619" s="165"/>
    </row>
    <row r="620" spans="1:29" ht="20.100000000000001" customHeight="1" x14ac:dyDescent="0.15">
      <c r="A620" s="97"/>
      <c r="B620" s="97"/>
      <c r="C620" s="112"/>
      <c r="D620" s="153"/>
      <c r="E620" s="73"/>
      <c r="F620" s="74"/>
      <c r="G620" s="74"/>
      <c r="H620" s="74"/>
      <c r="I620" s="74"/>
      <c r="J620" s="74"/>
      <c r="K620" s="74"/>
      <c r="L620" s="74"/>
      <c r="M620" s="74"/>
      <c r="N620" s="74"/>
      <c r="O620" s="74"/>
      <c r="P620" s="74"/>
      <c r="Q620" s="432"/>
      <c r="R620" s="433"/>
      <c r="S620" s="74"/>
      <c r="T620" s="74"/>
      <c r="U620" s="432"/>
      <c r="V620" s="36"/>
      <c r="W620" s="434"/>
      <c r="X620" s="434"/>
      <c r="Y620" s="435"/>
      <c r="Z620" s="165"/>
    </row>
    <row r="621" spans="1:29" ht="20.100000000000001" customHeight="1" x14ac:dyDescent="0.15">
      <c r="A621" s="108"/>
      <c r="B621" s="97"/>
      <c r="C621" s="116"/>
      <c r="D621" s="175"/>
      <c r="E621" s="384"/>
      <c r="F621" s="384"/>
      <c r="G621" s="384"/>
      <c r="H621" s="384"/>
      <c r="I621" s="384"/>
      <c r="J621" s="384"/>
      <c r="K621" s="384"/>
      <c r="L621" s="384"/>
      <c r="M621" s="384"/>
      <c r="N621" s="384"/>
      <c r="O621" s="384"/>
      <c r="P621" s="384"/>
      <c r="Q621" s="384"/>
      <c r="R621" s="384"/>
      <c r="S621" s="384"/>
      <c r="T621" s="384"/>
      <c r="U621" s="384"/>
      <c r="V621" s="122"/>
      <c r="W621" s="92"/>
      <c r="X621" s="92"/>
      <c r="Y621" s="92"/>
      <c r="Z621" s="165"/>
    </row>
    <row r="622" spans="1:29" ht="20.100000000000001" customHeight="1" x14ac:dyDescent="0.15">
      <c r="C622" s="170"/>
      <c r="D622" s="171"/>
      <c r="E622" s="171"/>
      <c r="F622" s="171"/>
      <c r="G622" s="171"/>
      <c r="H622" s="171"/>
      <c r="I622" s="171"/>
      <c r="J622" s="171"/>
      <c r="K622" s="171"/>
      <c r="L622" s="171"/>
      <c r="M622" s="171"/>
      <c r="N622" s="171"/>
      <c r="O622" s="171"/>
      <c r="P622" s="171"/>
      <c r="Q622" s="171"/>
      <c r="R622" s="171"/>
      <c r="S622" s="171"/>
      <c r="T622" s="171"/>
      <c r="U622" s="171"/>
      <c r="V622" s="171"/>
      <c r="W622" s="171"/>
      <c r="X622" s="171"/>
      <c r="Y622" s="171"/>
      <c r="Z622" s="385"/>
    </row>
  </sheetData>
  <sheetProtection algorithmName="SHA-512" hashValue="qvlNJMO3ip/1p6fzYCMjnvF6jz6QDvGWbSJs/rL8i6wTgii9isoidIcSbjy/syhEVIh226N0nM10wGsiISKEvQ==" saltValue="MuuNgSkuSPUqhnDYDZO3QA==" spinCount="100000" sheet="1" objects="1" scenarios="1"/>
  <dataConsolidate/>
  <mergeCells count="719">
    <mergeCell ref="W544:Y553"/>
    <mergeCell ref="W554:Y557"/>
    <mergeCell ref="W558:Y571"/>
    <mergeCell ref="W572:Y583"/>
    <mergeCell ref="W584:Y595"/>
    <mergeCell ref="W596:Y610"/>
    <mergeCell ref="U554:V557"/>
    <mergeCell ref="U558:V571"/>
    <mergeCell ref="U572:V583"/>
    <mergeCell ref="U584:V595"/>
    <mergeCell ref="U596:V610"/>
    <mergeCell ref="W257:Y264"/>
    <mergeCell ref="W265:Y275"/>
    <mergeCell ref="W276:Y286"/>
    <mergeCell ref="W287:Y298"/>
    <mergeCell ref="W299:Y307"/>
    <mergeCell ref="W308:Y317"/>
    <mergeCell ref="W318:Y328"/>
    <mergeCell ref="W329:Y335"/>
    <mergeCell ref="W336:Y344"/>
    <mergeCell ref="W345:Y352"/>
    <mergeCell ref="W353:Y358"/>
    <mergeCell ref="W359:Y368"/>
    <mergeCell ref="W369:Y375"/>
    <mergeCell ref="W376:Y386"/>
    <mergeCell ref="W387:Y397"/>
    <mergeCell ref="W398:Y403"/>
    <mergeCell ref="W404:Y416"/>
    <mergeCell ref="W417:Y429"/>
    <mergeCell ref="W430:Y442"/>
    <mergeCell ref="W443:Y455"/>
    <mergeCell ref="W456:Y468"/>
    <mergeCell ref="W469:Y477"/>
    <mergeCell ref="W478:Y485"/>
    <mergeCell ref="W486:Y494"/>
    <mergeCell ref="W495:Y512"/>
    <mergeCell ref="W513:Y516"/>
    <mergeCell ref="W517:Y522"/>
    <mergeCell ref="P584:T595"/>
    <mergeCell ref="P596:T610"/>
    <mergeCell ref="U257:V264"/>
    <mergeCell ref="U265:V275"/>
    <mergeCell ref="U276:V286"/>
    <mergeCell ref="U287:V298"/>
    <mergeCell ref="U299:V307"/>
    <mergeCell ref="U308:V317"/>
    <mergeCell ref="U318:V328"/>
    <mergeCell ref="U329:V335"/>
    <mergeCell ref="U336:V344"/>
    <mergeCell ref="U345:V352"/>
    <mergeCell ref="U353:V358"/>
    <mergeCell ref="U359:V368"/>
    <mergeCell ref="U369:V375"/>
    <mergeCell ref="U376:V386"/>
    <mergeCell ref="U387:V397"/>
    <mergeCell ref="U398:V403"/>
    <mergeCell ref="U404:V416"/>
    <mergeCell ref="U417:V429"/>
    <mergeCell ref="U430:V442"/>
    <mergeCell ref="U443:V455"/>
    <mergeCell ref="U456:V468"/>
    <mergeCell ref="U469:V477"/>
    <mergeCell ref="U478:V485"/>
    <mergeCell ref="U486:V494"/>
    <mergeCell ref="U495:V512"/>
    <mergeCell ref="U513:V516"/>
    <mergeCell ref="U517:V522"/>
    <mergeCell ref="U523:V529"/>
    <mergeCell ref="U530:V543"/>
    <mergeCell ref="U544:V553"/>
    <mergeCell ref="E614:Q614"/>
    <mergeCell ref="R614:U614"/>
    <mergeCell ref="V614:Y614"/>
    <mergeCell ref="E613:Y613"/>
    <mergeCell ref="K609:N609"/>
    <mergeCell ref="K610:N610"/>
    <mergeCell ref="K596:N596"/>
    <mergeCell ref="K597:N597"/>
    <mergeCell ref="K598:N598"/>
    <mergeCell ref="K599:N599"/>
    <mergeCell ref="H596:I610"/>
    <mergeCell ref="K572:N572"/>
    <mergeCell ref="K573:N573"/>
    <mergeCell ref="K574:N574"/>
    <mergeCell ref="H558:I571"/>
    <mergeCell ref="P558:T571"/>
    <mergeCell ref="E615:Q615"/>
    <mergeCell ref="R615:U615"/>
    <mergeCell ref="V615:Y615"/>
    <mergeCell ref="E616:Q616"/>
    <mergeCell ref="R616:U616"/>
    <mergeCell ref="V616:Y616"/>
    <mergeCell ref="E617:Q617"/>
    <mergeCell ref="R617:U617"/>
    <mergeCell ref="V617:Y617"/>
    <mergeCell ref="E618:Q618"/>
    <mergeCell ref="R618:U618"/>
    <mergeCell ref="V618:Y618"/>
    <mergeCell ref="E619:Q619"/>
    <mergeCell ref="R619:U619"/>
    <mergeCell ref="V619:Y619"/>
    <mergeCell ref="E620:Q620"/>
    <mergeCell ref="R620:U620"/>
    <mergeCell ref="V620:Y620"/>
    <mergeCell ref="H244:I256"/>
    <mergeCell ref="H257:I264"/>
    <mergeCell ref="H265:I275"/>
    <mergeCell ref="H276:I286"/>
    <mergeCell ref="H287:I298"/>
    <mergeCell ref="H299:I307"/>
    <mergeCell ref="H308:I317"/>
    <mergeCell ref="K265:N265"/>
    <mergeCell ref="K266:N266"/>
    <mergeCell ref="K267:N267"/>
    <mergeCell ref="K268:N268"/>
    <mergeCell ref="K269:N269"/>
    <mergeCell ref="K270:N270"/>
    <mergeCell ref="K310:N310"/>
    <mergeCell ref="K303:N303"/>
    <mergeCell ref="K304:N304"/>
    <mergeCell ref="K305:N305"/>
    <mergeCell ref="K306:N306"/>
    <mergeCell ref="K300:N300"/>
    <mergeCell ref="K301:N301"/>
    <mergeCell ref="K302:N302"/>
    <mergeCell ref="K290:N290"/>
    <mergeCell ref="K248:N248"/>
    <mergeCell ref="K309:N309"/>
    <mergeCell ref="H318:I328"/>
    <mergeCell ref="H329:I335"/>
    <mergeCell ref="H336:I344"/>
    <mergeCell ref="H345:I352"/>
    <mergeCell ref="H353:I358"/>
    <mergeCell ref="H359:I368"/>
    <mergeCell ref="H369:I375"/>
    <mergeCell ref="H376:I386"/>
    <mergeCell ref="H387:I397"/>
    <mergeCell ref="H398:I403"/>
    <mergeCell ref="H404:I416"/>
    <mergeCell ref="H417:I429"/>
    <mergeCell ref="H430:I442"/>
    <mergeCell ref="H443:I455"/>
    <mergeCell ref="H456:I468"/>
    <mergeCell ref="H469:I477"/>
    <mergeCell ref="K594:N594"/>
    <mergeCell ref="K595:N595"/>
    <mergeCell ref="H584:I595"/>
    <mergeCell ref="K584:N584"/>
    <mergeCell ref="K585:N585"/>
    <mergeCell ref="K586:N586"/>
    <mergeCell ref="K587:N587"/>
    <mergeCell ref="K588:N588"/>
    <mergeCell ref="K589:N589"/>
    <mergeCell ref="K577:N577"/>
    <mergeCell ref="K578:N578"/>
    <mergeCell ref="K581:N581"/>
    <mergeCell ref="K582:N582"/>
    <mergeCell ref="H572:I583"/>
    <mergeCell ref="K569:N569"/>
    <mergeCell ref="K570:N570"/>
    <mergeCell ref="K571:N571"/>
    <mergeCell ref="P572:T583"/>
    <mergeCell ref="K558:N558"/>
    <mergeCell ref="K559:N559"/>
    <mergeCell ref="K560:N560"/>
    <mergeCell ref="K561:N561"/>
    <mergeCell ref="K562:N562"/>
    <mergeCell ref="K563:N563"/>
    <mergeCell ref="H554:I557"/>
    <mergeCell ref="K548:N548"/>
    <mergeCell ref="K549:N549"/>
    <mergeCell ref="K550:N550"/>
    <mergeCell ref="K551:N551"/>
    <mergeCell ref="K552:N552"/>
    <mergeCell ref="K553:N553"/>
    <mergeCell ref="H544:I553"/>
    <mergeCell ref="P544:T553"/>
    <mergeCell ref="P554:T557"/>
    <mergeCell ref="K567:N567"/>
    <mergeCell ref="K568:N568"/>
    <mergeCell ref="K576:N576"/>
    <mergeCell ref="K566:N566"/>
    <mergeCell ref="K544:N544"/>
    <mergeCell ref="K545:N545"/>
    <mergeCell ref="K546:N546"/>
    <mergeCell ref="H530:I543"/>
    <mergeCell ref="K533:N533"/>
    <mergeCell ref="K534:N534"/>
    <mergeCell ref="K535:N535"/>
    <mergeCell ref="K536:N536"/>
    <mergeCell ref="K537:N537"/>
    <mergeCell ref="K538:N538"/>
    <mergeCell ref="P530:T543"/>
    <mergeCell ref="K521:N521"/>
    <mergeCell ref="K522:N522"/>
    <mergeCell ref="K523:N523"/>
    <mergeCell ref="K524:N524"/>
    <mergeCell ref="K525:N525"/>
    <mergeCell ref="K526:N526"/>
    <mergeCell ref="H517:I522"/>
    <mergeCell ref="H523:I529"/>
    <mergeCell ref="P523:T529"/>
    <mergeCell ref="K541:N541"/>
    <mergeCell ref="K542:N542"/>
    <mergeCell ref="K543:N543"/>
    <mergeCell ref="K512:N512"/>
    <mergeCell ref="K513:N513"/>
    <mergeCell ref="K514:N514"/>
    <mergeCell ref="K515:N515"/>
    <mergeCell ref="K516:N516"/>
    <mergeCell ref="H495:I512"/>
    <mergeCell ref="H513:I516"/>
    <mergeCell ref="K504:N504"/>
    <mergeCell ref="K505:N505"/>
    <mergeCell ref="K508:N508"/>
    <mergeCell ref="K509:N509"/>
    <mergeCell ref="K498:N498"/>
    <mergeCell ref="K499:N499"/>
    <mergeCell ref="K500:N500"/>
    <mergeCell ref="K501:N501"/>
    <mergeCell ref="K502:N502"/>
    <mergeCell ref="K503:N503"/>
    <mergeCell ref="K511:N511"/>
    <mergeCell ref="P456:T468"/>
    <mergeCell ref="P469:T477"/>
    <mergeCell ref="K491:N491"/>
    <mergeCell ref="K492:N492"/>
    <mergeCell ref="K493:N493"/>
    <mergeCell ref="H486:I494"/>
    <mergeCell ref="K481:N481"/>
    <mergeCell ref="K482:N482"/>
    <mergeCell ref="K483:N483"/>
    <mergeCell ref="K484:N484"/>
    <mergeCell ref="K485:N485"/>
    <mergeCell ref="K486:N486"/>
    <mergeCell ref="H478:I485"/>
    <mergeCell ref="K487:N487"/>
    <mergeCell ref="K475:N475"/>
    <mergeCell ref="K476:N476"/>
    <mergeCell ref="K477:N477"/>
    <mergeCell ref="K478:N478"/>
    <mergeCell ref="K465:N465"/>
    <mergeCell ref="K466:N466"/>
    <mergeCell ref="K467:N467"/>
    <mergeCell ref="K468:N468"/>
    <mergeCell ref="K469:N469"/>
    <mergeCell ref="K470:N470"/>
    <mergeCell ref="K450:N450"/>
    <mergeCell ref="K451:N451"/>
    <mergeCell ref="K452:N452"/>
    <mergeCell ref="K453:N453"/>
    <mergeCell ref="K454:N454"/>
    <mergeCell ref="K455:N455"/>
    <mergeCell ref="K473:N473"/>
    <mergeCell ref="K474:N474"/>
    <mergeCell ref="P443:T455"/>
    <mergeCell ref="K471:N471"/>
    <mergeCell ref="K472:N472"/>
    <mergeCell ref="K462:N462"/>
    <mergeCell ref="K456:N456"/>
    <mergeCell ref="K457:N457"/>
    <mergeCell ref="K458:N458"/>
    <mergeCell ref="K459:N459"/>
    <mergeCell ref="K460:N460"/>
    <mergeCell ref="K445:N445"/>
    <mergeCell ref="K446:N446"/>
    <mergeCell ref="K447:N447"/>
    <mergeCell ref="K463:N463"/>
    <mergeCell ref="K461:N461"/>
    <mergeCell ref="K449:N449"/>
    <mergeCell ref="K464:N464"/>
    <mergeCell ref="K439:N439"/>
    <mergeCell ref="K440:N440"/>
    <mergeCell ref="K441:N441"/>
    <mergeCell ref="K442:N442"/>
    <mergeCell ref="K443:N443"/>
    <mergeCell ref="K444:N444"/>
    <mergeCell ref="K432:N432"/>
    <mergeCell ref="K433:N433"/>
    <mergeCell ref="K434:N434"/>
    <mergeCell ref="K435:N435"/>
    <mergeCell ref="K436:N436"/>
    <mergeCell ref="K437:N437"/>
    <mergeCell ref="P430:T442"/>
    <mergeCell ref="K426:N426"/>
    <mergeCell ref="K427:N427"/>
    <mergeCell ref="K428:N428"/>
    <mergeCell ref="K429:N429"/>
    <mergeCell ref="K430:N430"/>
    <mergeCell ref="K431:N431"/>
    <mergeCell ref="K416:N416"/>
    <mergeCell ref="K417:N417"/>
    <mergeCell ref="K418:N418"/>
    <mergeCell ref="K419:N419"/>
    <mergeCell ref="K420:N420"/>
    <mergeCell ref="K421:N421"/>
    <mergeCell ref="P404:T416"/>
    <mergeCell ref="P417:T429"/>
    <mergeCell ref="K409:N409"/>
    <mergeCell ref="K410:N410"/>
    <mergeCell ref="K411:N411"/>
    <mergeCell ref="K412:N412"/>
    <mergeCell ref="K413:N413"/>
    <mergeCell ref="K414:N414"/>
    <mergeCell ref="K438:N438"/>
    <mergeCell ref="K423:N423"/>
    <mergeCell ref="K424:N424"/>
    <mergeCell ref="P376:T386"/>
    <mergeCell ref="P387:T397"/>
    <mergeCell ref="K378:N378"/>
    <mergeCell ref="K379:N379"/>
    <mergeCell ref="K380:N380"/>
    <mergeCell ref="K381:N381"/>
    <mergeCell ref="K382:N382"/>
    <mergeCell ref="K383:N383"/>
    <mergeCell ref="K401:N401"/>
    <mergeCell ref="P398:T403"/>
    <mergeCell ref="K395:N395"/>
    <mergeCell ref="K396:N396"/>
    <mergeCell ref="K397:N397"/>
    <mergeCell ref="K398:N398"/>
    <mergeCell ref="K384:N384"/>
    <mergeCell ref="K385:N385"/>
    <mergeCell ref="K386:N386"/>
    <mergeCell ref="K387:N387"/>
    <mergeCell ref="K388:N388"/>
    <mergeCell ref="K389:N389"/>
    <mergeCell ref="K391:N391"/>
    <mergeCell ref="K402:N402"/>
    <mergeCell ref="K403:N403"/>
    <mergeCell ref="P359:T368"/>
    <mergeCell ref="P369:T375"/>
    <mergeCell ref="K342:N342"/>
    <mergeCell ref="K360:N360"/>
    <mergeCell ref="K361:N361"/>
    <mergeCell ref="K362:N362"/>
    <mergeCell ref="K363:N363"/>
    <mergeCell ref="K364:N364"/>
    <mergeCell ref="K365:N365"/>
    <mergeCell ref="K354:N354"/>
    <mergeCell ref="K355:N355"/>
    <mergeCell ref="K356:N356"/>
    <mergeCell ref="K357:N357"/>
    <mergeCell ref="K358:N358"/>
    <mergeCell ref="K359:N359"/>
    <mergeCell ref="P336:T344"/>
    <mergeCell ref="P345:T352"/>
    <mergeCell ref="P353:T358"/>
    <mergeCell ref="K370:N370"/>
    <mergeCell ref="K371:N371"/>
    <mergeCell ref="K372:N372"/>
    <mergeCell ref="K247:N247"/>
    <mergeCell ref="P318:T328"/>
    <mergeCell ref="P329:T335"/>
    <mergeCell ref="K297:N297"/>
    <mergeCell ref="K298:N298"/>
    <mergeCell ref="K299:N299"/>
    <mergeCell ref="K281:N281"/>
    <mergeCell ref="K282:N282"/>
    <mergeCell ref="K283:N283"/>
    <mergeCell ref="K284:N284"/>
    <mergeCell ref="K285:N285"/>
    <mergeCell ref="K286:N286"/>
    <mergeCell ref="P276:T286"/>
    <mergeCell ref="P287:T298"/>
    <mergeCell ref="P299:T307"/>
    <mergeCell ref="K294:N294"/>
    <mergeCell ref="K295:N295"/>
    <mergeCell ref="P308:T317"/>
    <mergeCell ref="K311:N311"/>
    <mergeCell ref="K312:N312"/>
    <mergeCell ref="K313:N313"/>
    <mergeCell ref="K314:N314"/>
    <mergeCell ref="K307:N307"/>
    <mergeCell ref="K308:N308"/>
    <mergeCell ref="K605:N605"/>
    <mergeCell ref="K606:N606"/>
    <mergeCell ref="K607:N607"/>
    <mergeCell ref="K583:N583"/>
    <mergeCell ref="K579:N579"/>
    <mergeCell ref="K580:N580"/>
    <mergeCell ref="K564:N564"/>
    <mergeCell ref="K565:N565"/>
    <mergeCell ref="K554:N554"/>
    <mergeCell ref="K555:N555"/>
    <mergeCell ref="K556:N556"/>
    <mergeCell ref="K557:N557"/>
    <mergeCell ref="K547:N547"/>
    <mergeCell ref="K527:N527"/>
    <mergeCell ref="K528:N528"/>
    <mergeCell ref="K529:N529"/>
    <mergeCell ref="K530:N530"/>
    <mergeCell ref="K531:N531"/>
    <mergeCell ref="K330:N330"/>
    <mergeCell ref="K608:N608"/>
    <mergeCell ref="K601:N601"/>
    <mergeCell ref="K602:N602"/>
    <mergeCell ref="K603:N603"/>
    <mergeCell ref="K604:N604"/>
    <mergeCell ref="K600:N600"/>
    <mergeCell ref="K590:N590"/>
    <mergeCell ref="K591:N591"/>
    <mergeCell ref="K592:N592"/>
    <mergeCell ref="K593:N593"/>
    <mergeCell ref="K415:N415"/>
    <mergeCell ref="K373:N373"/>
    <mergeCell ref="K374:N374"/>
    <mergeCell ref="K375:N375"/>
    <mergeCell ref="K376:N376"/>
    <mergeCell ref="K366:N366"/>
    <mergeCell ref="K350:N350"/>
    <mergeCell ref="W523:Y529"/>
    <mergeCell ref="W530:Y543"/>
    <mergeCell ref="K518:N518"/>
    <mergeCell ref="K519:N519"/>
    <mergeCell ref="K520:N520"/>
    <mergeCell ref="K510:N510"/>
    <mergeCell ref="P513:T516"/>
    <mergeCell ref="P517:T522"/>
    <mergeCell ref="K479:N479"/>
    <mergeCell ref="K494:N494"/>
    <mergeCell ref="K495:N495"/>
    <mergeCell ref="K496:N496"/>
    <mergeCell ref="K488:N488"/>
    <mergeCell ref="K489:N489"/>
    <mergeCell ref="K490:N490"/>
    <mergeCell ref="K480:N480"/>
    <mergeCell ref="K497:N497"/>
    <mergeCell ref="K532:N532"/>
    <mergeCell ref="K540:N540"/>
    <mergeCell ref="P478:T485"/>
    <mergeCell ref="P486:T494"/>
    <mergeCell ref="P495:T512"/>
    <mergeCell ref="K506:N506"/>
    <mergeCell ref="K507:N507"/>
    <mergeCell ref="K404:N404"/>
    <mergeCell ref="K405:N405"/>
    <mergeCell ref="K406:N406"/>
    <mergeCell ref="K349:N349"/>
    <mergeCell ref="K335:N335"/>
    <mergeCell ref="K337:N337"/>
    <mergeCell ref="K338:N338"/>
    <mergeCell ref="K339:N339"/>
    <mergeCell ref="K340:N340"/>
    <mergeCell ref="K341:N341"/>
    <mergeCell ref="K345:N345"/>
    <mergeCell ref="K346:N346"/>
    <mergeCell ref="K347:N347"/>
    <mergeCell ref="K348:N348"/>
    <mergeCell ref="K367:N367"/>
    <mergeCell ref="K368:N368"/>
    <mergeCell ref="K369:N369"/>
    <mergeCell ref="K351:N351"/>
    <mergeCell ref="K352:N352"/>
    <mergeCell ref="K316:N316"/>
    <mergeCell ref="K317:N317"/>
    <mergeCell ref="K318:N318"/>
    <mergeCell ref="K319:N319"/>
    <mergeCell ref="K327:N327"/>
    <mergeCell ref="K328:N328"/>
    <mergeCell ref="K343:N343"/>
    <mergeCell ref="K344:N344"/>
    <mergeCell ref="K331:N331"/>
    <mergeCell ref="K332:N332"/>
    <mergeCell ref="K333:N333"/>
    <mergeCell ref="K334:N334"/>
    <mergeCell ref="K321:N321"/>
    <mergeCell ref="K322:N322"/>
    <mergeCell ref="K323:N323"/>
    <mergeCell ref="K324:N324"/>
    <mergeCell ref="K325:N325"/>
    <mergeCell ref="K326:N326"/>
    <mergeCell ref="P257:T264"/>
    <mergeCell ref="P265:T275"/>
    <mergeCell ref="K249:N249"/>
    <mergeCell ref="K250:N250"/>
    <mergeCell ref="K251:N251"/>
    <mergeCell ref="K252:N252"/>
    <mergeCell ref="K253:N253"/>
    <mergeCell ref="K254:N254"/>
    <mergeCell ref="K315:N315"/>
    <mergeCell ref="K274:N274"/>
    <mergeCell ref="K275:N275"/>
    <mergeCell ref="P244:T256"/>
    <mergeCell ref="K262:N262"/>
    <mergeCell ref="K263:N263"/>
    <mergeCell ref="K264:N264"/>
    <mergeCell ref="K255:N255"/>
    <mergeCell ref="K256:N256"/>
    <mergeCell ref="K257:N257"/>
    <mergeCell ref="K258:N258"/>
    <mergeCell ref="K259:N259"/>
    <mergeCell ref="K260:N260"/>
    <mergeCell ref="K244:N244"/>
    <mergeCell ref="K245:N245"/>
    <mergeCell ref="K246:N246"/>
    <mergeCell ref="K292:N292"/>
    <mergeCell ref="K293:N293"/>
    <mergeCell ref="K287:N287"/>
    <mergeCell ref="K288:N288"/>
    <mergeCell ref="K289:N289"/>
    <mergeCell ref="K280:N280"/>
    <mergeCell ref="K271:N271"/>
    <mergeCell ref="K272:N272"/>
    <mergeCell ref="K273:N273"/>
    <mergeCell ref="K276:N276"/>
    <mergeCell ref="K277:N277"/>
    <mergeCell ref="K278:N278"/>
    <mergeCell ref="K279:N279"/>
    <mergeCell ref="E211:H211"/>
    <mergeCell ref="I211:M211"/>
    <mergeCell ref="P243:T243"/>
    <mergeCell ref="H243:I243"/>
    <mergeCell ref="J243:N243"/>
    <mergeCell ref="E217:H217"/>
    <mergeCell ref="I217:M217"/>
    <mergeCell ref="E218:H218"/>
    <mergeCell ref="I218:M218"/>
    <mergeCell ref="E219:H219"/>
    <mergeCell ref="I219:M219"/>
    <mergeCell ref="E220:H220"/>
    <mergeCell ref="I220:M220"/>
    <mergeCell ref="E231:I231"/>
    <mergeCell ref="E212:H212"/>
    <mergeCell ref="I212:M212"/>
    <mergeCell ref="E213:H213"/>
    <mergeCell ref="I213:M213"/>
    <mergeCell ref="E229:Y229"/>
    <mergeCell ref="V233:Y233"/>
    <mergeCell ref="E184:J184"/>
    <mergeCell ref="K184:M184"/>
    <mergeCell ref="N184:V184"/>
    <mergeCell ref="W184:Y184"/>
    <mergeCell ref="E185:J185"/>
    <mergeCell ref="K185:M185"/>
    <mergeCell ref="O195:R195"/>
    <mergeCell ref="I197:M197"/>
    <mergeCell ref="I124:M124"/>
    <mergeCell ref="I126:Y126"/>
    <mergeCell ref="C150:H150"/>
    <mergeCell ref="I153:M153"/>
    <mergeCell ref="I155:Y155"/>
    <mergeCell ref="I157:Y157"/>
    <mergeCell ref="I159:M159"/>
    <mergeCell ref="I161:M161"/>
    <mergeCell ref="I163:Y163"/>
    <mergeCell ref="W186:X186"/>
    <mergeCell ref="E187:J187"/>
    <mergeCell ref="N187:V187"/>
    <mergeCell ref="W187:X187"/>
    <mergeCell ref="C174:H174"/>
    <mergeCell ref="I176:M176"/>
    <mergeCell ref="I178:M178"/>
    <mergeCell ref="I167:M167"/>
    <mergeCell ref="I169:Y169"/>
    <mergeCell ref="E181:Y181"/>
    <mergeCell ref="E182:J182"/>
    <mergeCell ref="K182:M182"/>
    <mergeCell ref="N182:V182"/>
    <mergeCell ref="W182:Y182"/>
    <mergeCell ref="E183:J183"/>
    <mergeCell ref="K183:M183"/>
    <mergeCell ref="N183:V183"/>
    <mergeCell ref="W183:Y183"/>
    <mergeCell ref="C109:H109"/>
    <mergeCell ref="D111:Y111"/>
    <mergeCell ref="I112:Y112"/>
    <mergeCell ref="I114:Y114"/>
    <mergeCell ref="I116:Y116"/>
    <mergeCell ref="I118:M118"/>
    <mergeCell ref="I120:Y120"/>
    <mergeCell ref="I122:M122"/>
    <mergeCell ref="I165:M165"/>
    <mergeCell ref="E15:H15"/>
    <mergeCell ref="J15:Y15"/>
    <mergeCell ref="I28:Y28"/>
    <mergeCell ref="I30:Y30"/>
    <mergeCell ref="J76:Y76"/>
    <mergeCell ref="I77:Y77"/>
    <mergeCell ref="I79:Y79"/>
    <mergeCell ref="I81:Y81"/>
    <mergeCell ref="C60:H60"/>
    <mergeCell ref="I83:M83"/>
    <mergeCell ref="I85:M85"/>
    <mergeCell ref="I87:Y87"/>
    <mergeCell ref="E204:H204"/>
    <mergeCell ref="I204:M204"/>
    <mergeCell ref="W1:Z1"/>
    <mergeCell ref="I73:Y73"/>
    <mergeCell ref="J74:Y74"/>
    <mergeCell ref="I75:Y75"/>
    <mergeCell ref="I32:Y32"/>
    <mergeCell ref="I34:M34"/>
    <mergeCell ref="I36:M36"/>
    <mergeCell ref="I38:Y38"/>
    <mergeCell ref="I40:M40"/>
    <mergeCell ref="I63:M63"/>
    <mergeCell ref="I69:M69"/>
    <mergeCell ref="I71:Y71"/>
    <mergeCell ref="I20:M20"/>
    <mergeCell ref="I22:Y22"/>
    <mergeCell ref="I24:Y24"/>
    <mergeCell ref="I26:Y26"/>
    <mergeCell ref="J179:Y179"/>
    <mergeCell ref="J177:Y177"/>
    <mergeCell ref="C13:H13"/>
    <mergeCell ref="N185:V185"/>
    <mergeCell ref="W185:X185"/>
    <mergeCell ref="E186:J186"/>
    <mergeCell ref="K186:M187"/>
    <mergeCell ref="N186:V186"/>
    <mergeCell ref="I210:M210"/>
    <mergeCell ref="I189:M189"/>
    <mergeCell ref="I195:M195"/>
    <mergeCell ref="E209:H209"/>
    <mergeCell ref="I209:M209"/>
    <mergeCell ref="E210:H210"/>
    <mergeCell ref="E200:H200"/>
    <mergeCell ref="E203:H203"/>
    <mergeCell ref="I203:M203"/>
    <mergeCell ref="J207:Y207"/>
    <mergeCell ref="I206:M206"/>
    <mergeCell ref="I200:M200"/>
    <mergeCell ref="E201:H201"/>
    <mergeCell ref="I201:M201"/>
    <mergeCell ref="E202:H202"/>
    <mergeCell ref="I202:M202"/>
    <mergeCell ref="J190:Y190"/>
    <mergeCell ref="I193:M193"/>
    <mergeCell ref="I191:M191"/>
    <mergeCell ref="F369:G375"/>
    <mergeCell ref="U244:V256"/>
    <mergeCell ref="W244:Y256"/>
    <mergeCell ref="E214:H214"/>
    <mergeCell ref="I214:M214"/>
    <mergeCell ref="F336:G344"/>
    <mergeCell ref="F345:G352"/>
    <mergeCell ref="F353:G358"/>
    <mergeCell ref="E239:H239"/>
    <mergeCell ref="I239:M239"/>
    <mergeCell ref="E236:H236"/>
    <mergeCell ref="E237:H237"/>
    <mergeCell ref="E238:H238"/>
    <mergeCell ref="I236:M236"/>
    <mergeCell ref="I237:M237"/>
    <mergeCell ref="I238:M238"/>
    <mergeCell ref="T233:U233"/>
    <mergeCell ref="V230:Y232"/>
    <mergeCell ref="E232:I232"/>
    <mergeCell ref="E233:J233"/>
    <mergeCell ref="K231:N231"/>
    <mergeCell ref="K232:N232"/>
    <mergeCell ref="K233:O233"/>
    <mergeCell ref="K291:N291"/>
    <mergeCell ref="F376:G386"/>
    <mergeCell ref="F387:G397"/>
    <mergeCell ref="F398:G403"/>
    <mergeCell ref="F404:G416"/>
    <mergeCell ref="F417:G429"/>
    <mergeCell ref="C225:I225"/>
    <mergeCell ref="E230:O230"/>
    <mergeCell ref="E244:E455"/>
    <mergeCell ref="F244:G256"/>
    <mergeCell ref="E242:Y242"/>
    <mergeCell ref="U243:V243"/>
    <mergeCell ref="W243:Y243"/>
    <mergeCell ref="P231:R231"/>
    <mergeCell ref="P232:R232"/>
    <mergeCell ref="P233:S233"/>
    <mergeCell ref="P230:U230"/>
    <mergeCell ref="F430:G442"/>
    <mergeCell ref="F443:G455"/>
    <mergeCell ref="F276:G286"/>
    <mergeCell ref="F287:G298"/>
    <mergeCell ref="F299:G307"/>
    <mergeCell ref="F308:G317"/>
    <mergeCell ref="F318:G328"/>
    <mergeCell ref="F329:G335"/>
    <mergeCell ref="E456:E477"/>
    <mergeCell ref="F456:G468"/>
    <mergeCell ref="F469:G477"/>
    <mergeCell ref="E478:E610"/>
    <mergeCell ref="F478:G485"/>
    <mergeCell ref="F486:G494"/>
    <mergeCell ref="F495:G512"/>
    <mergeCell ref="F513:G516"/>
    <mergeCell ref="F517:G522"/>
    <mergeCell ref="F523:G529"/>
    <mergeCell ref="F530:G543"/>
    <mergeCell ref="F544:G553"/>
    <mergeCell ref="F554:G557"/>
    <mergeCell ref="F558:G571"/>
    <mergeCell ref="F572:G583"/>
    <mergeCell ref="F584:G595"/>
    <mergeCell ref="F596:G610"/>
    <mergeCell ref="K448:N448"/>
    <mergeCell ref="K517:N517"/>
    <mergeCell ref="K539:N539"/>
    <mergeCell ref="K575:N575"/>
    <mergeCell ref="K296:N296"/>
    <mergeCell ref="K329:N329"/>
    <mergeCell ref="K393:N393"/>
    <mergeCell ref="K394:N394"/>
    <mergeCell ref="F257:G264"/>
    <mergeCell ref="F265:G275"/>
    <mergeCell ref="K320:N320"/>
    <mergeCell ref="K336:N336"/>
    <mergeCell ref="K353:N353"/>
    <mergeCell ref="K377:N377"/>
    <mergeCell ref="K392:N392"/>
    <mergeCell ref="K408:N408"/>
    <mergeCell ref="K425:N425"/>
    <mergeCell ref="K261:N261"/>
    <mergeCell ref="K390:N390"/>
    <mergeCell ref="K407:N407"/>
    <mergeCell ref="K399:N399"/>
    <mergeCell ref="K400:N400"/>
    <mergeCell ref="K422:N422"/>
    <mergeCell ref="F359:G368"/>
  </mergeCells>
  <phoneticPr fontId="5"/>
  <conditionalFormatting sqref="I20:M20">
    <cfRule type="expression" dxfId="561" priority="562" stopIfTrue="1">
      <formula>$A20&lt;&gt;0</formula>
    </cfRule>
  </conditionalFormatting>
  <conditionalFormatting sqref="I22:Y22">
    <cfRule type="expression" dxfId="560" priority="561" stopIfTrue="1">
      <formula>$A22&lt;&gt;0</formula>
    </cfRule>
  </conditionalFormatting>
  <conditionalFormatting sqref="I24:Y24">
    <cfRule type="expression" dxfId="559" priority="560" stopIfTrue="1">
      <formula>$A24&lt;&gt;0</formula>
    </cfRule>
  </conditionalFormatting>
  <conditionalFormatting sqref="I26:Y26">
    <cfRule type="expression" dxfId="558" priority="559" stopIfTrue="1">
      <formula>$A26&lt;&gt;0</formula>
    </cfRule>
  </conditionalFormatting>
  <conditionalFormatting sqref="I28:Y28">
    <cfRule type="expression" dxfId="557" priority="558" stopIfTrue="1">
      <formula>$A28&lt;&gt;0</formula>
    </cfRule>
  </conditionalFormatting>
  <conditionalFormatting sqref="I30:Y30">
    <cfRule type="expression" dxfId="556" priority="557" stopIfTrue="1">
      <formula>$A30&lt;&gt;0</formula>
    </cfRule>
  </conditionalFormatting>
  <conditionalFormatting sqref="I32:Y32">
    <cfRule type="expression" dxfId="555" priority="556" stopIfTrue="1">
      <formula>$A32&lt;&gt;0</formula>
    </cfRule>
  </conditionalFormatting>
  <conditionalFormatting sqref="I34:M34">
    <cfRule type="expression" dxfId="554" priority="555" stopIfTrue="1">
      <formula>$A34&lt;&gt;0</formula>
    </cfRule>
  </conditionalFormatting>
  <conditionalFormatting sqref="I36:M36">
    <cfRule type="expression" dxfId="553" priority="554" stopIfTrue="1">
      <formula>$A36&lt;&gt;0</formula>
    </cfRule>
  </conditionalFormatting>
  <conditionalFormatting sqref="I38:Y38">
    <cfRule type="expression" dxfId="552" priority="553" stopIfTrue="1">
      <formula>$A38&lt;&gt;0</formula>
    </cfRule>
  </conditionalFormatting>
  <conditionalFormatting sqref="I40:M40">
    <cfRule type="expression" dxfId="551" priority="552" stopIfTrue="1">
      <formula>$A40&lt;&gt;0</formula>
    </cfRule>
  </conditionalFormatting>
  <conditionalFormatting sqref="I63:M63">
    <cfRule type="expression" dxfId="550" priority="551" stopIfTrue="1">
      <formula>$A63&lt;&gt;0</formula>
    </cfRule>
  </conditionalFormatting>
  <conditionalFormatting sqref="I69:M69">
    <cfRule type="expression" dxfId="549" priority="550" stopIfTrue="1">
      <formula>$A69&lt;&gt;0</formula>
    </cfRule>
  </conditionalFormatting>
  <conditionalFormatting sqref="I71:Y71">
    <cfRule type="expression" dxfId="548" priority="549" stopIfTrue="1">
      <formula>$A71&lt;&gt;0</formula>
    </cfRule>
  </conditionalFormatting>
  <conditionalFormatting sqref="I73:Y73">
    <cfRule type="expression" dxfId="547" priority="548" stopIfTrue="1">
      <formula>$A73&lt;&gt;0</formula>
    </cfRule>
  </conditionalFormatting>
  <conditionalFormatting sqref="I75:Y75">
    <cfRule type="expression" dxfId="546" priority="547" stopIfTrue="1">
      <formula>$A75&lt;&gt;0</formula>
    </cfRule>
  </conditionalFormatting>
  <conditionalFormatting sqref="I77:Y77">
    <cfRule type="expression" dxfId="545" priority="546" stopIfTrue="1">
      <formula>$A77&lt;&gt;0</formula>
    </cfRule>
  </conditionalFormatting>
  <conditionalFormatting sqref="I79:Y79">
    <cfRule type="expression" dxfId="544" priority="545" stopIfTrue="1">
      <formula>$A79&lt;&gt;0</formula>
    </cfRule>
  </conditionalFormatting>
  <conditionalFormatting sqref="I81:Y81">
    <cfRule type="expression" dxfId="543" priority="544" stopIfTrue="1">
      <formula>$A81&lt;&gt;0</formula>
    </cfRule>
  </conditionalFormatting>
  <conditionalFormatting sqref="I83:M83">
    <cfRule type="expression" dxfId="542" priority="543" stopIfTrue="1">
      <formula>$A83&lt;&gt;0</formula>
    </cfRule>
  </conditionalFormatting>
  <conditionalFormatting sqref="P83">
    <cfRule type="expression" dxfId="541" priority="542" stopIfTrue="1">
      <formula>$A84&lt;&gt;0</formula>
    </cfRule>
  </conditionalFormatting>
  <conditionalFormatting sqref="I85:M85">
    <cfRule type="expression" dxfId="540" priority="541" stopIfTrue="1">
      <formula>$A85&lt;&gt;0</formula>
    </cfRule>
  </conditionalFormatting>
  <conditionalFormatting sqref="I87:Y87">
    <cfRule type="expression" dxfId="539" priority="540" stopIfTrue="1">
      <formula>$A87&lt;&gt;0</formula>
    </cfRule>
  </conditionalFormatting>
  <conditionalFormatting sqref="I114:Y114">
    <cfRule type="expression" dxfId="538" priority="539" stopIfTrue="1">
      <formula>$A114&lt;&gt;0</formula>
    </cfRule>
  </conditionalFormatting>
  <conditionalFormatting sqref="I116:Y116">
    <cfRule type="expression" dxfId="537" priority="538" stopIfTrue="1">
      <formula>$A116&lt;&gt;0</formula>
    </cfRule>
  </conditionalFormatting>
  <conditionalFormatting sqref="I120:Y120">
    <cfRule type="expression" dxfId="536" priority="537" stopIfTrue="1">
      <formula>$A120&lt;&gt;0</formula>
    </cfRule>
  </conditionalFormatting>
  <conditionalFormatting sqref="I122:M122">
    <cfRule type="expression" dxfId="535" priority="536" stopIfTrue="1">
      <formula>$A122&lt;&gt;0</formula>
    </cfRule>
  </conditionalFormatting>
  <conditionalFormatting sqref="I124:M124">
    <cfRule type="expression" dxfId="534" priority="535" stopIfTrue="1">
      <formula>$A124&lt;&gt;0</formula>
    </cfRule>
  </conditionalFormatting>
  <conditionalFormatting sqref="I126:Y126">
    <cfRule type="expression" dxfId="533" priority="534" stopIfTrue="1">
      <formula>$A126&lt;&gt;0</formula>
    </cfRule>
  </conditionalFormatting>
  <conditionalFormatting sqref="I153:M153">
    <cfRule type="expression" dxfId="532" priority="533" stopIfTrue="1">
      <formula>$A153&lt;&gt;0</formula>
    </cfRule>
  </conditionalFormatting>
  <conditionalFormatting sqref="I155:Y155">
    <cfRule type="expression" dxfId="531" priority="532" stopIfTrue="1">
      <formula>$A155&lt;&gt;0</formula>
    </cfRule>
  </conditionalFormatting>
  <conditionalFormatting sqref="I157:Y157">
    <cfRule type="expression" dxfId="530" priority="531" stopIfTrue="1">
      <formula>$A157&lt;&gt;0</formula>
    </cfRule>
  </conditionalFormatting>
  <conditionalFormatting sqref="I159:M159">
    <cfRule type="expression" dxfId="529" priority="530" stopIfTrue="1">
      <formula>$A159&lt;&gt;0</formula>
    </cfRule>
  </conditionalFormatting>
  <conditionalFormatting sqref="I161:M161">
    <cfRule type="expression" dxfId="528" priority="529" stopIfTrue="1">
      <formula>$A161&lt;&gt;0</formula>
    </cfRule>
  </conditionalFormatting>
  <conditionalFormatting sqref="I163:Y163">
    <cfRule type="expression" dxfId="527" priority="528" stopIfTrue="1">
      <formula>$A163&lt;&gt;0</formula>
    </cfRule>
  </conditionalFormatting>
  <conditionalFormatting sqref="I165:M165">
    <cfRule type="expression" dxfId="526" priority="527" stopIfTrue="1">
      <formula>$A165&lt;&gt;0</formula>
    </cfRule>
  </conditionalFormatting>
  <conditionalFormatting sqref="I167:M167">
    <cfRule type="expression" dxfId="525" priority="526" stopIfTrue="1">
      <formula>$A167&lt;&gt;0</formula>
    </cfRule>
  </conditionalFormatting>
  <conditionalFormatting sqref="I169:Y169">
    <cfRule type="expression" dxfId="524" priority="525" stopIfTrue="1">
      <formula>$A169&lt;&gt;0</formula>
    </cfRule>
  </conditionalFormatting>
  <conditionalFormatting sqref="K183:M183">
    <cfRule type="expression" dxfId="523" priority="524" stopIfTrue="1">
      <formula>$A182&lt;&gt;0</formula>
    </cfRule>
  </conditionalFormatting>
  <conditionalFormatting sqref="K184:M184">
    <cfRule type="expression" dxfId="522" priority="523" stopIfTrue="1">
      <formula>$A182&lt;&gt;0</formula>
    </cfRule>
  </conditionalFormatting>
  <conditionalFormatting sqref="N184:V184">
    <cfRule type="expression" dxfId="521" priority="522" stopIfTrue="1">
      <formula>$A184&lt;&gt;0</formula>
    </cfRule>
  </conditionalFormatting>
  <conditionalFormatting sqref="K185:M185">
    <cfRule type="expression" dxfId="520" priority="521" stopIfTrue="1">
      <formula>$A182&lt;&gt;0</formula>
    </cfRule>
  </conditionalFormatting>
  <conditionalFormatting sqref="N185:V185">
    <cfRule type="expression" dxfId="519" priority="520" stopIfTrue="1">
      <formula>$A185&lt;&gt;0</formula>
    </cfRule>
  </conditionalFormatting>
  <conditionalFormatting sqref="K186:M187">
    <cfRule type="expression" dxfId="518" priority="519" stopIfTrue="1">
      <formula>$A182&lt;&gt;0</formula>
    </cfRule>
  </conditionalFormatting>
  <conditionalFormatting sqref="N186:V186">
    <cfRule type="expression" dxfId="517" priority="518" stopIfTrue="1">
      <formula>AND($A186&lt;&gt;0,TRIM($N186)="")</formula>
    </cfRule>
  </conditionalFormatting>
  <conditionalFormatting sqref="W186:X186">
    <cfRule type="expression" dxfId="516" priority="517" stopIfTrue="1">
      <formula>AND($A186&lt;&gt;0,TRIM($W186)="")</formula>
    </cfRule>
  </conditionalFormatting>
  <conditionalFormatting sqref="I189:M189">
    <cfRule type="expression" dxfId="515" priority="516" stopIfTrue="1">
      <formula>$A189&lt;&gt;0</formula>
    </cfRule>
  </conditionalFormatting>
  <conditionalFormatting sqref="I200:M200">
    <cfRule type="expression" dxfId="514" priority="515" stopIfTrue="1">
      <formula>$A200&lt;&gt;0</formula>
    </cfRule>
  </conditionalFormatting>
  <conditionalFormatting sqref="I201:M201">
    <cfRule type="expression" dxfId="513" priority="514" stopIfTrue="1">
      <formula>$A201&lt;&gt;0</formula>
    </cfRule>
  </conditionalFormatting>
  <conditionalFormatting sqref="I202:M202">
    <cfRule type="expression" dxfId="512" priority="513" stopIfTrue="1">
      <formula>$A202&lt;&gt;0</formula>
    </cfRule>
  </conditionalFormatting>
  <conditionalFormatting sqref="I204:M204">
    <cfRule type="expression" dxfId="511" priority="512" stopIfTrue="1">
      <formula>$A204&lt;&gt;0</formula>
    </cfRule>
  </conditionalFormatting>
  <conditionalFormatting sqref="H244:I256">
    <cfRule type="expression" dxfId="510" priority="511" stopIfTrue="1">
      <formula>希望&lt;&gt;0</formula>
    </cfRule>
  </conditionalFormatting>
  <conditionalFormatting sqref="O244">
    <cfRule type="expression" dxfId="509" priority="510" stopIfTrue="1">
      <formula>$AC244</formula>
    </cfRule>
  </conditionalFormatting>
  <conditionalFormatting sqref="O245">
    <cfRule type="expression" dxfId="508" priority="509" stopIfTrue="1">
      <formula>$AC245</formula>
    </cfRule>
  </conditionalFormatting>
  <conditionalFormatting sqref="O246">
    <cfRule type="expression" dxfId="507" priority="508" stopIfTrue="1">
      <formula>$AC246</formula>
    </cfRule>
  </conditionalFormatting>
  <conditionalFormatting sqref="O247">
    <cfRule type="expression" dxfId="506" priority="507" stopIfTrue="1">
      <formula>$AC247</formula>
    </cfRule>
  </conditionalFormatting>
  <conditionalFormatting sqref="O248">
    <cfRule type="expression" dxfId="505" priority="506" stopIfTrue="1">
      <formula>$AC248</formula>
    </cfRule>
  </conditionalFormatting>
  <conditionalFormatting sqref="O249">
    <cfRule type="expression" dxfId="504" priority="505" stopIfTrue="1">
      <formula>$AC249</formula>
    </cfRule>
  </conditionalFormatting>
  <conditionalFormatting sqref="O250">
    <cfRule type="expression" dxfId="503" priority="504" stopIfTrue="1">
      <formula>$AC250</formula>
    </cfRule>
  </conditionalFormatting>
  <conditionalFormatting sqref="O251">
    <cfRule type="expression" dxfId="502" priority="503" stopIfTrue="1">
      <formula>$AC251</formula>
    </cfRule>
  </conditionalFormatting>
  <conditionalFormatting sqref="O252">
    <cfRule type="expression" dxfId="501" priority="502" stopIfTrue="1">
      <formula>$AC252</formula>
    </cfRule>
  </conditionalFormatting>
  <conditionalFormatting sqref="O253">
    <cfRule type="expression" dxfId="500" priority="501" stopIfTrue="1">
      <formula>$AC253</formula>
    </cfRule>
  </conditionalFormatting>
  <conditionalFormatting sqref="O254">
    <cfRule type="expression" dxfId="499" priority="500" stopIfTrue="1">
      <formula>$AC254</formula>
    </cfRule>
  </conditionalFormatting>
  <conditionalFormatting sqref="O255">
    <cfRule type="expression" dxfId="498" priority="499" stopIfTrue="1">
      <formula>$AC255</formula>
    </cfRule>
  </conditionalFormatting>
  <conditionalFormatting sqref="O256">
    <cfRule type="expression" dxfId="497" priority="498" stopIfTrue="1">
      <formula>$AC256</formula>
    </cfRule>
  </conditionalFormatting>
  <conditionalFormatting sqref="P244:T256">
    <cfRule type="expression" dxfId="496" priority="497" stopIfTrue="1">
      <formula>$A256&lt;&gt;0</formula>
    </cfRule>
  </conditionalFormatting>
  <conditionalFormatting sqref="U244:V256">
    <cfRule type="expression" dxfId="495" priority="496" stopIfTrue="1">
      <formula>AND($A244&lt;&gt;0,TRIM($U244)="")</formula>
    </cfRule>
  </conditionalFormatting>
  <conditionalFormatting sqref="W244:Y256">
    <cfRule type="expression" dxfId="494" priority="495" stopIfTrue="1">
      <formula>AND($A244&lt;&gt;0,$W244="")</formula>
    </cfRule>
  </conditionalFormatting>
  <conditionalFormatting sqref="H257:I264">
    <cfRule type="expression" dxfId="493" priority="494" stopIfTrue="1">
      <formula>希望&lt;&gt;0</formula>
    </cfRule>
  </conditionalFormatting>
  <conditionalFormatting sqref="O257">
    <cfRule type="expression" dxfId="492" priority="493" stopIfTrue="1">
      <formula>$AC257</formula>
    </cfRule>
  </conditionalFormatting>
  <conditionalFormatting sqref="O258">
    <cfRule type="expression" dxfId="491" priority="492" stopIfTrue="1">
      <formula>$AC258</formula>
    </cfRule>
  </conditionalFormatting>
  <conditionalFormatting sqref="O259">
    <cfRule type="expression" dxfId="490" priority="491" stopIfTrue="1">
      <formula>$AC259</formula>
    </cfRule>
  </conditionalFormatting>
  <conditionalFormatting sqref="O260">
    <cfRule type="expression" dxfId="489" priority="490" stopIfTrue="1">
      <formula>$AC260</formula>
    </cfRule>
  </conditionalFormatting>
  <conditionalFormatting sqref="O261">
    <cfRule type="expression" dxfId="488" priority="489" stopIfTrue="1">
      <formula>$AC261</formula>
    </cfRule>
  </conditionalFormatting>
  <conditionalFormatting sqref="O262">
    <cfRule type="expression" dxfId="487" priority="488" stopIfTrue="1">
      <formula>$AC262</formula>
    </cfRule>
  </conditionalFormatting>
  <conditionalFormatting sqref="O263">
    <cfRule type="expression" dxfId="486" priority="487" stopIfTrue="1">
      <formula>$AC263</formula>
    </cfRule>
  </conditionalFormatting>
  <conditionalFormatting sqref="O264">
    <cfRule type="expression" dxfId="485" priority="486" stopIfTrue="1">
      <formula>$AC264</formula>
    </cfRule>
  </conditionalFormatting>
  <conditionalFormatting sqref="P257:T264">
    <cfRule type="expression" dxfId="484" priority="485" stopIfTrue="1">
      <formula>$A264&lt;&gt;0</formula>
    </cfRule>
  </conditionalFormatting>
  <conditionalFormatting sqref="U257:V264">
    <cfRule type="expression" dxfId="483" priority="484" stopIfTrue="1">
      <formula>AND($A257&lt;&gt;0,TRIM($U257)="")</formula>
    </cfRule>
  </conditionalFormatting>
  <conditionalFormatting sqref="W257:Y264">
    <cfRule type="expression" dxfId="482" priority="483" stopIfTrue="1">
      <formula>AND($A257&lt;&gt;0,$W257="")</formula>
    </cfRule>
  </conditionalFormatting>
  <conditionalFormatting sqref="H265:I275">
    <cfRule type="expression" dxfId="481" priority="482" stopIfTrue="1">
      <formula>希望&lt;&gt;0</formula>
    </cfRule>
  </conditionalFormatting>
  <conditionalFormatting sqref="O265">
    <cfRule type="expression" dxfId="480" priority="481" stopIfTrue="1">
      <formula>$AC265</formula>
    </cfRule>
  </conditionalFormatting>
  <conditionalFormatting sqref="O266">
    <cfRule type="expression" dxfId="479" priority="480" stopIfTrue="1">
      <formula>$AC266</formula>
    </cfRule>
  </conditionalFormatting>
  <conditionalFormatting sqref="O267">
    <cfRule type="expression" dxfId="478" priority="479" stopIfTrue="1">
      <formula>$AC267</formula>
    </cfRule>
  </conditionalFormatting>
  <conditionalFormatting sqref="O268">
    <cfRule type="expression" dxfId="477" priority="478" stopIfTrue="1">
      <formula>$AC268</formula>
    </cfRule>
  </conditionalFormatting>
  <conditionalFormatting sqref="O269">
    <cfRule type="expression" dxfId="476" priority="477" stopIfTrue="1">
      <formula>$AC269</formula>
    </cfRule>
  </conditionalFormatting>
  <conditionalFormatting sqref="O270">
    <cfRule type="expression" dxfId="475" priority="476" stopIfTrue="1">
      <formula>$AC270</formula>
    </cfRule>
  </conditionalFormatting>
  <conditionalFormatting sqref="O271">
    <cfRule type="expression" dxfId="474" priority="475" stopIfTrue="1">
      <formula>$AC271</formula>
    </cfRule>
  </conditionalFormatting>
  <conditionalFormatting sqref="O272">
    <cfRule type="expression" dxfId="473" priority="474" stopIfTrue="1">
      <formula>$AC272</formula>
    </cfRule>
  </conditionalFormatting>
  <conditionalFormatting sqref="O273">
    <cfRule type="expression" dxfId="472" priority="473" stopIfTrue="1">
      <formula>$AC273</formula>
    </cfRule>
  </conditionalFormatting>
  <conditionalFormatting sqref="O274">
    <cfRule type="expression" dxfId="471" priority="472" stopIfTrue="1">
      <formula>$AC274</formula>
    </cfRule>
  </conditionalFormatting>
  <conditionalFormatting sqref="O275">
    <cfRule type="expression" dxfId="470" priority="471" stopIfTrue="1">
      <formula>$AC275</formula>
    </cfRule>
  </conditionalFormatting>
  <conditionalFormatting sqref="P265:T275">
    <cfRule type="expression" dxfId="469" priority="470" stopIfTrue="1">
      <formula>OR($A274&lt;&gt;0,$A275&lt;&gt;0)</formula>
    </cfRule>
  </conditionalFormatting>
  <conditionalFormatting sqref="U265:V275">
    <cfRule type="expression" dxfId="468" priority="469" stopIfTrue="1">
      <formula>AND($A265&lt;&gt;0,TRIM($U265)="")</formula>
    </cfRule>
  </conditionalFormatting>
  <conditionalFormatting sqref="W265:Y275">
    <cfRule type="expression" dxfId="467" priority="468" stopIfTrue="1">
      <formula>AND($A265&lt;&gt;0,$W265="")</formula>
    </cfRule>
  </conditionalFormatting>
  <conditionalFormatting sqref="H276:I286">
    <cfRule type="expression" dxfId="466" priority="467" stopIfTrue="1">
      <formula>希望&lt;&gt;0</formula>
    </cfRule>
  </conditionalFormatting>
  <conditionalFormatting sqref="O276">
    <cfRule type="expression" dxfId="465" priority="466" stopIfTrue="1">
      <formula>$AC276</formula>
    </cfRule>
  </conditionalFormatting>
  <conditionalFormatting sqref="O277">
    <cfRule type="expression" dxfId="464" priority="465" stopIfTrue="1">
      <formula>$AC277</formula>
    </cfRule>
  </conditionalFormatting>
  <conditionalFormatting sqref="O278">
    <cfRule type="expression" dxfId="463" priority="464" stopIfTrue="1">
      <formula>$AC278</formula>
    </cfRule>
  </conditionalFormatting>
  <conditionalFormatting sqref="O279">
    <cfRule type="expression" dxfId="462" priority="463" stopIfTrue="1">
      <formula>$AC279</formula>
    </cfRule>
  </conditionalFormatting>
  <conditionalFormatting sqref="O280">
    <cfRule type="expression" dxfId="461" priority="462" stopIfTrue="1">
      <formula>$AC280</formula>
    </cfRule>
  </conditionalFormatting>
  <conditionalFormatting sqref="O281">
    <cfRule type="expression" dxfId="460" priority="461" stopIfTrue="1">
      <formula>$AC281</formula>
    </cfRule>
  </conditionalFormatting>
  <conditionalFormatting sqref="O282">
    <cfRule type="expression" dxfId="459" priority="460" stopIfTrue="1">
      <formula>$AC282</formula>
    </cfRule>
  </conditionalFormatting>
  <conditionalFormatting sqref="O283">
    <cfRule type="expression" dxfId="458" priority="459" stopIfTrue="1">
      <formula>$AC283</formula>
    </cfRule>
  </conditionalFormatting>
  <conditionalFormatting sqref="O284">
    <cfRule type="expression" dxfId="457" priority="458" stopIfTrue="1">
      <formula>$AC284</formula>
    </cfRule>
  </conditionalFormatting>
  <conditionalFormatting sqref="O285">
    <cfRule type="expression" dxfId="456" priority="457" stopIfTrue="1">
      <formula>$AC285</formula>
    </cfRule>
  </conditionalFormatting>
  <conditionalFormatting sqref="O286">
    <cfRule type="expression" dxfId="455" priority="456" stopIfTrue="1">
      <formula>$AC286</formula>
    </cfRule>
  </conditionalFormatting>
  <conditionalFormatting sqref="P276:T286">
    <cfRule type="expression" dxfId="454" priority="455" stopIfTrue="1">
      <formula>$A286&lt;&gt;0</formula>
    </cfRule>
  </conditionalFormatting>
  <conditionalFormatting sqref="U276:V286">
    <cfRule type="expression" dxfId="453" priority="454" stopIfTrue="1">
      <formula>AND($A276&lt;&gt;0,TRIM($U276)="")</formula>
    </cfRule>
  </conditionalFormatting>
  <conditionalFormatting sqref="W276:Y286">
    <cfRule type="expression" dxfId="452" priority="453" stopIfTrue="1">
      <formula>AND($A276&lt;&gt;0,$W276="")</formula>
    </cfRule>
  </conditionalFormatting>
  <conditionalFormatting sqref="H287:I298">
    <cfRule type="expression" dxfId="451" priority="452" stopIfTrue="1">
      <formula>希望&lt;&gt;0</formula>
    </cfRule>
  </conditionalFormatting>
  <conditionalFormatting sqref="O287">
    <cfRule type="expression" dxfId="450" priority="451" stopIfTrue="1">
      <formula>$AC287</formula>
    </cfRule>
  </conditionalFormatting>
  <conditionalFormatting sqref="O288">
    <cfRule type="expression" dxfId="449" priority="450" stopIfTrue="1">
      <formula>$AC288</formula>
    </cfRule>
  </conditionalFormatting>
  <conditionalFormatting sqref="O289">
    <cfRule type="expression" dxfId="448" priority="449" stopIfTrue="1">
      <formula>$AC289</formula>
    </cfRule>
  </conditionalFormatting>
  <conditionalFormatting sqref="O290">
    <cfRule type="expression" dxfId="447" priority="448" stopIfTrue="1">
      <formula>$AC290</formula>
    </cfRule>
  </conditionalFormatting>
  <conditionalFormatting sqref="O291">
    <cfRule type="expression" dxfId="446" priority="447" stopIfTrue="1">
      <formula>$AC291</formula>
    </cfRule>
  </conditionalFormatting>
  <conditionalFormatting sqref="O292">
    <cfRule type="expression" dxfId="445" priority="446" stopIfTrue="1">
      <formula>$AC292</formula>
    </cfRule>
  </conditionalFormatting>
  <conditionalFormatting sqref="O293">
    <cfRule type="expression" dxfId="444" priority="445" stopIfTrue="1">
      <formula>$AC293</formula>
    </cfRule>
  </conditionalFormatting>
  <conditionalFormatting sqref="O294">
    <cfRule type="expression" dxfId="443" priority="444" stopIfTrue="1">
      <formula>$AC294</formula>
    </cfRule>
  </conditionalFormatting>
  <conditionalFormatting sqref="O295">
    <cfRule type="expression" dxfId="442" priority="443" stopIfTrue="1">
      <formula>$AC295</formula>
    </cfRule>
  </conditionalFormatting>
  <conditionalFormatting sqref="O296">
    <cfRule type="expression" dxfId="441" priority="442" stopIfTrue="1">
      <formula>$AC296</formula>
    </cfRule>
  </conditionalFormatting>
  <conditionalFormatting sqref="O297">
    <cfRule type="expression" dxfId="440" priority="441" stopIfTrue="1">
      <formula>$AC297</formula>
    </cfRule>
  </conditionalFormatting>
  <conditionalFormatting sqref="O298">
    <cfRule type="expression" dxfId="439" priority="440" stopIfTrue="1">
      <formula>$AC298</formula>
    </cfRule>
  </conditionalFormatting>
  <conditionalFormatting sqref="P287:T298">
    <cfRule type="expression" dxfId="438" priority="439" stopIfTrue="1">
      <formula>$A298&lt;&gt;0</formula>
    </cfRule>
  </conditionalFormatting>
  <conditionalFormatting sqref="U287:V298">
    <cfRule type="expression" dxfId="437" priority="438" stopIfTrue="1">
      <formula>AND($A287&lt;&gt;0,TRIM($U287)="")</formula>
    </cfRule>
  </conditionalFormatting>
  <conditionalFormatting sqref="W287:Y298">
    <cfRule type="expression" dxfId="436" priority="437" stopIfTrue="1">
      <formula>AND($A287&lt;&gt;0,$W287="")</formula>
    </cfRule>
  </conditionalFormatting>
  <conditionalFormatting sqref="H299:I307">
    <cfRule type="expression" dxfId="435" priority="436" stopIfTrue="1">
      <formula>希望&lt;&gt;0</formula>
    </cfRule>
  </conditionalFormatting>
  <conditionalFormatting sqref="O299">
    <cfRule type="expression" dxfId="434" priority="435" stopIfTrue="1">
      <formula>$AC299</formula>
    </cfRule>
  </conditionalFormatting>
  <conditionalFormatting sqref="O300">
    <cfRule type="expression" dxfId="433" priority="434" stopIfTrue="1">
      <formula>$AC300</formula>
    </cfRule>
  </conditionalFormatting>
  <conditionalFormatting sqref="O301">
    <cfRule type="expression" dxfId="432" priority="433" stopIfTrue="1">
      <formula>$AC301</formula>
    </cfRule>
  </conditionalFormatting>
  <conditionalFormatting sqref="O302">
    <cfRule type="expression" dxfId="431" priority="432" stopIfTrue="1">
      <formula>$AC302</formula>
    </cfRule>
  </conditionalFormatting>
  <conditionalFormatting sqref="O303">
    <cfRule type="expression" dxfId="430" priority="431" stopIfTrue="1">
      <formula>$AC303</formula>
    </cfRule>
  </conditionalFormatting>
  <conditionalFormatting sqref="O304">
    <cfRule type="expression" dxfId="429" priority="430" stopIfTrue="1">
      <formula>$AC304</formula>
    </cfRule>
  </conditionalFormatting>
  <conditionalFormatting sqref="O305">
    <cfRule type="expression" dxfId="428" priority="429" stopIfTrue="1">
      <formula>$AC305</formula>
    </cfRule>
  </conditionalFormatting>
  <conditionalFormatting sqref="O306">
    <cfRule type="expression" dxfId="427" priority="428" stopIfTrue="1">
      <formula>$AC306</formula>
    </cfRule>
  </conditionalFormatting>
  <conditionalFormatting sqref="O307">
    <cfRule type="expression" dxfId="426" priority="427" stopIfTrue="1">
      <formula>$AC307</formula>
    </cfRule>
  </conditionalFormatting>
  <conditionalFormatting sqref="P299:T307">
    <cfRule type="expression" dxfId="425" priority="426" stopIfTrue="1">
      <formula>$A307&lt;&gt;0</formula>
    </cfRule>
  </conditionalFormatting>
  <conditionalFormatting sqref="U299:V307">
    <cfRule type="expression" dxfId="424" priority="425" stopIfTrue="1">
      <formula>AND($A299&lt;&gt;0,TRIM($U299)="")</formula>
    </cfRule>
  </conditionalFormatting>
  <conditionalFormatting sqref="W299:Y307">
    <cfRule type="expression" dxfId="423" priority="424" stopIfTrue="1">
      <formula>AND($A299&lt;&gt;0,$W299="")</formula>
    </cfRule>
  </conditionalFormatting>
  <conditionalFormatting sqref="H308:I317">
    <cfRule type="expression" dxfId="422" priority="423" stopIfTrue="1">
      <formula>希望&lt;&gt;0</formula>
    </cfRule>
  </conditionalFormatting>
  <conditionalFormatting sqref="O308">
    <cfRule type="expression" dxfId="421" priority="422" stopIfTrue="1">
      <formula>$AC308</formula>
    </cfRule>
  </conditionalFormatting>
  <conditionalFormatting sqref="O309">
    <cfRule type="expression" dxfId="420" priority="421" stopIfTrue="1">
      <formula>$AC309</formula>
    </cfRule>
  </conditionalFormatting>
  <conditionalFormatting sqref="O310">
    <cfRule type="expression" dxfId="419" priority="420" stopIfTrue="1">
      <formula>$AC310</formula>
    </cfRule>
  </conditionalFormatting>
  <conditionalFormatting sqref="O311">
    <cfRule type="expression" dxfId="418" priority="419" stopIfTrue="1">
      <formula>$AC311</formula>
    </cfRule>
  </conditionalFormatting>
  <conditionalFormatting sqref="O312">
    <cfRule type="expression" dxfId="417" priority="418" stopIfTrue="1">
      <formula>$AC312</formula>
    </cfRule>
  </conditionalFormatting>
  <conditionalFormatting sqref="O313">
    <cfRule type="expression" dxfId="416" priority="417" stopIfTrue="1">
      <formula>$AC313</formula>
    </cfRule>
  </conditionalFormatting>
  <conditionalFormatting sqref="O314">
    <cfRule type="expression" dxfId="415" priority="416" stopIfTrue="1">
      <formula>$AC314</formula>
    </cfRule>
  </conditionalFormatting>
  <conditionalFormatting sqref="O315">
    <cfRule type="expression" dxfId="414" priority="415" stopIfTrue="1">
      <formula>$AC315</formula>
    </cfRule>
  </conditionalFormatting>
  <conditionalFormatting sqref="O316">
    <cfRule type="expression" dxfId="413" priority="414" stopIfTrue="1">
      <formula>$AC316</formula>
    </cfRule>
  </conditionalFormatting>
  <conditionalFormatting sqref="O317">
    <cfRule type="expression" dxfId="412" priority="413" stopIfTrue="1">
      <formula>$AC317</formula>
    </cfRule>
  </conditionalFormatting>
  <conditionalFormatting sqref="P308:T317">
    <cfRule type="expression" dxfId="411" priority="412" stopIfTrue="1">
      <formula>$A317&lt;&gt;0</formula>
    </cfRule>
  </conditionalFormatting>
  <conditionalFormatting sqref="U308:V317">
    <cfRule type="expression" dxfId="410" priority="411" stopIfTrue="1">
      <formula>AND($A308&lt;&gt;0,TRIM($U308)="")</formula>
    </cfRule>
  </conditionalFormatting>
  <conditionalFormatting sqref="W308:Y317">
    <cfRule type="expression" dxfId="409" priority="410" stopIfTrue="1">
      <formula>AND($A308&lt;&gt;0,$W308="")</formula>
    </cfRule>
  </conditionalFormatting>
  <conditionalFormatting sqref="H318:I328">
    <cfRule type="expression" dxfId="408" priority="409" stopIfTrue="1">
      <formula>希望&lt;&gt;0</formula>
    </cfRule>
  </conditionalFormatting>
  <conditionalFormatting sqref="O318">
    <cfRule type="expression" dxfId="407" priority="408" stopIfTrue="1">
      <formula>$AC318</formula>
    </cfRule>
  </conditionalFormatting>
  <conditionalFormatting sqref="O319">
    <cfRule type="expression" dxfId="406" priority="407" stopIfTrue="1">
      <formula>$AC319</formula>
    </cfRule>
  </conditionalFormatting>
  <conditionalFormatting sqref="O320">
    <cfRule type="expression" dxfId="405" priority="406" stopIfTrue="1">
      <formula>$AC320</formula>
    </cfRule>
  </conditionalFormatting>
  <conditionalFormatting sqref="O321">
    <cfRule type="expression" dxfId="404" priority="405" stopIfTrue="1">
      <formula>$AC321</formula>
    </cfRule>
  </conditionalFormatting>
  <conditionalFormatting sqref="O322">
    <cfRule type="expression" dxfId="403" priority="404" stopIfTrue="1">
      <formula>$AC322</formula>
    </cfRule>
  </conditionalFormatting>
  <conditionalFormatting sqref="O323">
    <cfRule type="expression" dxfId="402" priority="403" stopIfTrue="1">
      <formula>$AC323</formula>
    </cfRule>
  </conditionalFormatting>
  <conditionalFormatting sqref="O324">
    <cfRule type="expression" dxfId="401" priority="402" stopIfTrue="1">
      <formula>$AC324</formula>
    </cfRule>
  </conditionalFormatting>
  <conditionalFormatting sqref="O325">
    <cfRule type="expression" dxfId="400" priority="401" stopIfTrue="1">
      <formula>$AC325</formula>
    </cfRule>
  </conditionalFormatting>
  <conditionalFormatting sqref="O326">
    <cfRule type="expression" dxfId="399" priority="400" stopIfTrue="1">
      <formula>$AC326</formula>
    </cfRule>
  </conditionalFormatting>
  <conditionalFormatting sqref="O327">
    <cfRule type="expression" dxfId="398" priority="399" stopIfTrue="1">
      <formula>$AC327</formula>
    </cfRule>
  </conditionalFormatting>
  <conditionalFormatting sqref="O328">
    <cfRule type="expression" dxfId="397" priority="398" stopIfTrue="1">
      <formula>$AC328</formula>
    </cfRule>
  </conditionalFormatting>
  <conditionalFormatting sqref="P318:T328">
    <cfRule type="expression" dxfId="396" priority="397" stopIfTrue="1">
      <formula>$A328&lt;&gt;0</formula>
    </cfRule>
  </conditionalFormatting>
  <conditionalFormatting sqref="U318:V328">
    <cfRule type="expression" dxfId="395" priority="396" stopIfTrue="1">
      <formula>AND($A318&lt;&gt;0,TRIM($U318)="")</formula>
    </cfRule>
  </conditionalFormatting>
  <conditionalFormatting sqref="W318:Y328">
    <cfRule type="expression" dxfId="394" priority="395" stopIfTrue="1">
      <formula>AND($A318&lt;&gt;0,$W318="")</formula>
    </cfRule>
  </conditionalFormatting>
  <conditionalFormatting sqref="H329:I335">
    <cfRule type="expression" dxfId="393" priority="394" stopIfTrue="1">
      <formula>希望&lt;&gt;0</formula>
    </cfRule>
  </conditionalFormatting>
  <conditionalFormatting sqref="O329">
    <cfRule type="expression" dxfId="392" priority="393" stopIfTrue="1">
      <formula>$AC329</formula>
    </cfRule>
  </conditionalFormatting>
  <conditionalFormatting sqref="O330">
    <cfRule type="expression" dxfId="391" priority="392" stopIfTrue="1">
      <formula>$AC330</formula>
    </cfRule>
  </conditionalFormatting>
  <conditionalFormatting sqref="O331">
    <cfRule type="expression" dxfId="390" priority="391" stopIfTrue="1">
      <formula>$AC331</formula>
    </cfRule>
  </conditionalFormatting>
  <conditionalFormatting sqref="O332">
    <cfRule type="expression" dxfId="389" priority="390" stopIfTrue="1">
      <formula>$AC332</formula>
    </cfRule>
  </conditionalFormatting>
  <conditionalFormatting sqref="O333">
    <cfRule type="expression" dxfId="388" priority="389" stopIfTrue="1">
      <formula>$AC333</formula>
    </cfRule>
  </conditionalFormatting>
  <conditionalFormatting sqref="O334">
    <cfRule type="expression" dxfId="387" priority="388" stopIfTrue="1">
      <formula>$AC334</formula>
    </cfRule>
  </conditionalFormatting>
  <conditionalFormatting sqref="O335">
    <cfRule type="expression" dxfId="386" priority="387" stopIfTrue="1">
      <formula>$AC335</formula>
    </cfRule>
  </conditionalFormatting>
  <conditionalFormatting sqref="P329:T335">
    <cfRule type="expression" dxfId="385" priority="386" stopIfTrue="1">
      <formula>$A335&lt;&gt;0</formula>
    </cfRule>
  </conditionalFormatting>
  <conditionalFormatting sqref="U329:V335">
    <cfRule type="expression" dxfId="384" priority="385" stopIfTrue="1">
      <formula>AND($A329&lt;&gt;0,TRIM($U329)="")</formula>
    </cfRule>
  </conditionalFormatting>
  <conditionalFormatting sqref="W329:Y335">
    <cfRule type="expression" dxfId="383" priority="384" stopIfTrue="1">
      <formula>AND($A329&lt;&gt;0,$W329="")</formula>
    </cfRule>
  </conditionalFormatting>
  <conditionalFormatting sqref="H336:I344">
    <cfRule type="expression" dxfId="382" priority="383" stopIfTrue="1">
      <formula>希望&lt;&gt;0</formula>
    </cfRule>
  </conditionalFormatting>
  <conditionalFormatting sqref="O336">
    <cfRule type="expression" dxfId="381" priority="382" stopIfTrue="1">
      <formula>$AC336</formula>
    </cfRule>
  </conditionalFormatting>
  <conditionalFormatting sqref="O337">
    <cfRule type="expression" dxfId="380" priority="381" stopIfTrue="1">
      <formula>$AC337</formula>
    </cfRule>
  </conditionalFormatting>
  <conditionalFormatting sqref="O338">
    <cfRule type="expression" dxfId="379" priority="380" stopIfTrue="1">
      <formula>$AC338</formula>
    </cfRule>
  </conditionalFormatting>
  <conditionalFormatting sqref="O339">
    <cfRule type="expression" dxfId="378" priority="379" stopIfTrue="1">
      <formula>$AC339</formula>
    </cfRule>
  </conditionalFormatting>
  <conditionalFormatting sqref="O340">
    <cfRule type="expression" dxfId="377" priority="378" stopIfTrue="1">
      <formula>$AC340</formula>
    </cfRule>
  </conditionalFormatting>
  <conditionalFormatting sqref="O341">
    <cfRule type="expression" dxfId="376" priority="377" stopIfTrue="1">
      <formula>$AC341</formula>
    </cfRule>
  </conditionalFormatting>
  <conditionalFormatting sqref="O342">
    <cfRule type="expression" dxfId="375" priority="376" stopIfTrue="1">
      <formula>$AC342</formula>
    </cfRule>
  </conditionalFormatting>
  <conditionalFormatting sqref="O343">
    <cfRule type="expression" dxfId="374" priority="375" stopIfTrue="1">
      <formula>$AC343</formula>
    </cfRule>
  </conditionalFormatting>
  <conditionalFormatting sqref="O344">
    <cfRule type="expression" dxfId="373" priority="374" stopIfTrue="1">
      <formula>$AC344</formula>
    </cfRule>
  </conditionalFormatting>
  <conditionalFormatting sqref="P336:T344">
    <cfRule type="expression" dxfId="372" priority="373" stopIfTrue="1">
      <formula>OR($A341&lt;&gt;0,$A344&lt;&gt;0)</formula>
    </cfRule>
  </conditionalFormatting>
  <conditionalFormatting sqref="U336:V344">
    <cfRule type="expression" dxfId="371" priority="372" stopIfTrue="1">
      <formula>AND($A336&lt;&gt;0,TRIM($U336)="")</formula>
    </cfRule>
  </conditionalFormatting>
  <conditionalFormatting sqref="W336:Y344">
    <cfRule type="expression" dxfId="370" priority="371" stopIfTrue="1">
      <formula>AND($A336&lt;&gt;0,$W336="")</formula>
    </cfRule>
  </conditionalFormatting>
  <conditionalFormatting sqref="H345:I352">
    <cfRule type="expression" dxfId="369" priority="370" stopIfTrue="1">
      <formula>希望&lt;&gt;0</formula>
    </cfRule>
  </conditionalFormatting>
  <conditionalFormatting sqref="O345">
    <cfRule type="expression" dxfId="368" priority="369" stopIfTrue="1">
      <formula>$AC345</formula>
    </cfRule>
  </conditionalFormatting>
  <conditionalFormatting sqref="O346">
    <cfRule type="expression" dxfId="367" priority="368" stopIfTrue="1">
      <formula>$AC346</formula>
    </cfRule>
  </conditionalFormatting>
  <conditionalFormatting sqref="O347">
    <cfRule type="expression" dxfId="366" priority="367" stopIfTrue="1">
      <formula>$AC347</formula>
    </cfRule>
  </conditionalFormatting>
  <conditionalFormatting sqref="O348">
    <cfRule type="expression" dxfId="365" priority="366" stopIfTrue="1">
      <formula>$AC348</formula>
    </cfRule>
  </conditionalFormatting>
  <conditionalFormatting sqref="O349">
    <cfRule type="expression" dxfId="364" priority="365" stopIfTrue="1">
      <formula>$AC349</formula>
    </cfRule>
  </conditionalFormatting>
  <conditionalFormatting sqref="O350">
    <cfRule type="expression" dxfId="363" priority="364" stopIfTrue="1">
      <formula>$AC350</formula>
    </cfRule>
  </conditionalFormatting>
  <conditionalFormatting sqref="O351">
    <cfRule type="expression" dxfId="362" priority="363" stopIfTrue="1">
      <formula>$AC351</formula>
    </cfRule>
  </conditionalFormatting>
  <conditionalFormatting sqref="O352">
    <cfRule type="expression" dxfId="361" priority="362" stopIfTrue="1">
      <formula>$AC352</formula>
    </cfRule>
  </conditionalFormatting>
  <conditionalFormatting sqref="P345:T352">
    <cfRule type="expression" dxfId="360" priority="361" stopIfTrue="1">
      <formula>$A352&lt;&gt;0</formula>
    </cfRule>
  </conditionalFormatting>
  <conditionalFormatting sqref="U345:V352">
    <cfRule type="expression" dxfId="359" priority="360" stopIfTrue="1">
      <formula>AND($A345&lt;&gt;0,TRIM($U345)="")</formula>
    </cfRule>
  </conditionalFormatting>
  <conditionalFormatting sqref="W345:Y352">
    <cfRule type="expression" dxfId="358" priority="359" stopIfTrue="1">
      <formula>AND($A345&lt;&gt;0,$W345="")</formula>
    </cfRule>
  </conditionalFormatting>
  <conditionalFormatting sqref="H353:I358">
    <cfRule type="expression" dxfId="357" priority="358" stopIfTrue="1">
      <formula>希望&lt;&gt;0</formula>
    </cfRule>
  </conditionalFormatting>
  <conditionalFormatting sqref="O353">
    <cfRule type="expression" dxfId="356" priority="357" stopIfTrue="1">
      <formula>$AC353</formula>
    </cfRule>
  </conditionalFormatting>
  <conditionalFormatting sqref="O354">
    <cfRule type="expression" dxfId="355" priority="356" stopIfTrue="1">
      <formula>$AC354</formula>
    </cfRule>
  </conditionalFormatting>
  <conditionalFormatting sqref="O355">
    <cfRule type="expression" dxfId="354" priority="355" stopIfTrue="1">
      <formula>$AC355</formula>
    </cfRule>
  </conditionalFormatting>
  <conditionalFormatting sqref="O356">
    <cfRule type="expression" dxfId="353" priority="354" stopIfTrue="1">
      <formula>$AC356</formula>
    </cfRule>
  </conditionalFormatting>
  <conditionalFormatting sqref="O357">
    <cfRule type="expression" dxfId="352" priority="353" stopIfTrue="1">
      <formula>$AC357</formula>
    </cfRule>
  </conditionalFormatting>
  <conditionalFormatting sqref="O358">
    <cfRule type="expression" dxfId="351" priority="352" stopIfTrue="1">
      <formula>$AC358</formula>
    </cfRule>
  </conditionalFormatting>
  <conditionalFormatting sqref="P353:T358">
    <cfRule type="expression" dxfId="350" priority="351" stopIfTrue="1">
      <formula>$A358&lt;&gt;0</formula>
    </cfRule>
  </conditionalFormatting>
  <conditionalFormatting sqref="U353:V358">
    <cfRule type="expression" dxfId="349" priority="350" stopIfTrue="1">
      <formula>AND($A353&lt;&gt;0,TRIM($U353)="")</formula>
    </cfRule>
  </conditionalFormatting>
  <conditionalFormatting sqref="W353:Y358">
    <cfRule type="expression" dxfId="348" priority="349" stopIfTrue="1">
      <formula>AND($A353&lt;&gt;0,$W353="")</formula>
    </cfRule>
  </conditionalFormatting>
  <conditionalFormatting sqref="H359:I368">
    <cfRule type="expression" dxfId="347" priority="348" stopIfTrue="1">
      <formula>希望&lt;&gt;0</formula>
    </cfRule>
  </conditionalFormatting>
  <conditionalFormatting sqref="O359">
    <cfRule type="expression" dxfId="346" priority="347" stopIfTrue="1">
      <formula>$AC359</formula>
    </cfRule>
  </conditionalFormatting>
  <conditionalFormatting sqref="O360">
    <cfRule type="expression" dxfId="345" priority="346" stopIfTrue="1">
      <formula>$AC360</formula>
    </cfRule>
  </conditionalFormatting>
  <conditionalFormatting sqref="O361">
    <cfRule type="expression" dxfId="344" priority="345" stopIfTrue="1">
      <formula>$AC361</formula>
    </cfRule>
  </conditionalFormatting>
  <conditionalFormatting sqref="O362">
    <cfRule type="expression" dxfId="343" priority="344" stopIfTrue="1">
      <formula>$AC362</formula>
    </cfRule>
  </conditionalFormatting>
  <conditionalFormatting sqref="O363">
    <cfRule type="expression" dxfId="342" priority="343" stopIfTrue="1">
      <formula>$AC363</formula>
    </cfRule>
  </conditionalFormatting>
  <conditionalFormatting sqref="O364">
    <cfRule type="expression" dxfId="341" priority="342" stopIfTrue="1">
      <formula>$AC364</formula>
    </cfRule>
  </conditionalFormatting>
  <conditionalFormatting sqref="O365">
    <cfRule type="expression" dxfId="340" priority="341" stopIfTrue="1">
      <formula>$AC365</formula>
    </cfRule>
  </conditionalFormatting>
  <conditionalFormatting sqref="O366">
    <cfRule type="expression" dxfId="339" priority="340" stopIfTrue="1">
      <formula>$AC366</formula>
    </cfRule>
  </conditionalFormatting>
  <conditionalFormatting sqref="O367">
    <cfRule type="expression" dxfId="338" priority="339" stopIfTrue="1">
      <formula>$AC367</formula>
    </cfRule>
  </conditionalFormatting>
  <conditionalFormatting sqref="O368">
    <cfRule type="expression" dxfId="337" priority="338" stopIfTrue="1">
      <formula>$AC368</formula>
    </cfRule>
  </conditionalFormatting>
  <conditionalFormatting sqref="P359:T368">
    <cfRule type="expression" dxfId="336" priority="337" stopIfTrue="1">
      <formula>OR($A364&lt;&gt;0,$A368&lt;&gt;0)</formula>
    </cfRule>
  </conditionalFormatting>
  <conditionalFormatting sqref="U359:V368">
    <cfRule type="expression" dxfId="335" priority="336" stopIfTrue="1">
      <formula>AND($A359&lt;&gt;0,TRIM($U359)="")</formula>
    </cfRule>
  </conditionalFormatting>
  <conditionalFormatting sqref="W359:Y368">
    <cfRule type="expression" dxfId="334" priority="335" stopIfTrue="1">
      <formula>AND($A359&lt;&gt;0,$W359="")</formula>
    </cfRule>
  </conditionalFormatting>
  <conditionalFormatting sqref="H369:I375">
    <cfRule type="expression" dxfId="333" priority="334" stopIfTrue="1">
      <formula>希望&lt;&gt;0</formula>
    </cfRule>
  </conditionalFormatting>
  <conditionalFormatting sqref="O369">
    <cfRule type="expression" dxfId="332" priority="333" stopIfTrue="1">
      <formula>$AC369</formula>
    </cfRule>
  </conditionalFormatting>
  <conditionalFormatting sqref="O370">
    <cfRule type="expression" dxfId="331" priority="332" stopIfTrue="1">
      <formula>$AC370</formula>
    </cfRule>
  </conditionalFormatting>
  <conditionalFormatting sqref="O371">
    <cfRule type="expression" dxfId="330" priority="331" stopIfTrue="1">
      <formula>$AC371</formula>
    </cfRule>
  </conditionalFormatting>
  <conditionalFormatting sqref="O372">
    <cfRule type="expression" dxfId="329" priority="330" stopIfTrue="1">
      <formula>$AC372</formula>
    </cfRule>
  </conditionalFormatting>
  <conditionalFormatting sqref="O373">
    <cfRule type="expression" dxfId="328" priority="329" stopIfTrue="1">
      <formula>$AC373</formula>
    </cfRule>
  </conditionalFormatting>
  <conditionalFormatting sqref="O374">
    <cfRule type="expression" dxfId="327" priority="328" stopIfTrue="1">
      <formula>$AC374</formula>
    </cfRule>
  </conditionalFormatting>
  <conditionalFormatting sqref="O375">
    <cfRule type="expression" dxfId="326" priority="327" stopIfTrue="1">
      <formula>$AC375</formula>
    </cfRule>
  </conditionalFormatting>
  <conditionalFormatting sqref="P369:T375">
    <cfRule type="expression" dxfId="325" priority="326" stopIfTrue="1">
      <formula>$A375&lt;&gt;0</formula>
    </cfRule>
  </conditionalFormatting>
  <conditionalFormatting sqref="U369:V375">
    <cfRule type="expression" dxfId="324" priority="325" stopIfTrue="1">
      <formula>AND($A369&lt;&gt;0,TRIM($U369)="")</formula>
    </cfRule>
  </conditionalFormatting>
  <conditionalFormatting sqref="W369:Y375">
    <cfRule type="expression" dxfId="323" priority="324" stopIfTrue="1">
      <formula>AND($A369&lt;&gt;0,$W369="")</formula>
    </cfRule>
  </conditionalFormatting>
  <conditionalFormatting sqref="H376:I386">
    <cfRule type="expression" dxfId="322" priority="323" stopIfTrue="1">
      <formula>希望&lt;&gt;0</formula>
    </cfRule>
  </conditionalFormatting>
  <conditionalFormatting sqref="O376">
    <cfRule type="expression" dxfId="321" priority="322" stopIfTrue="1">
      <formula>$AC376</formula>
    </cfRule>
  </conditionalFormatting>
  <conditionalFormatting sqref="O377">
    <cfRule type="expression" dxfId="320" priority="321" stopIfTrue="1">
      <formula>$AC377</formula>
    </cfRule>
  </conditionalFormatting>
  <conditionalFormatting sqref="O378">
    <cfRule type="expression" dxfId="319" priority="320" stopIfTrue="1">
      <formula>$AC378</formula>
    </cfRule>
  </conditionalFormatting>
  <conditionalFormatting sqref="O379">
    <cfRule type="expression" dxfId="318" priority="319" stopIfTrue="1">
      <formula>$AC379</formula>
    </cfRule>
  </conditionalFormatting>
  <conditionalFormatting sqref="O380">
    <cfRule type="expression" dxfId="317" priority="318" stopIfTrue="1">
      <formula>$AC380</formula>
    </cfRule>
  </conditionalFormatting>
  <conditionalFormatting sqref="O381">
    <cfRule type="expression" dxfId="316" priority="317" stopIfTrue="1">
      <formula>$AC381</formula>
    </cfRule>
  </conditionalFormatting>
  <conditionalFormatting sqref="O382">
    <cfRule type="expression" dxfId="315" priority="316" stopIfTrue="1">
      <formula>$AC382</formula>
    </cfRule>
  </conditionalFormatting>
  <conditionalFormatting sqref="O383">
    <cfRule type="expression" dxfId="314" priority="315" stopIfTrue="1">
      <formula>$AC383</formula>
    </cfRule>
  </conditionalFormatting>
  <conditionalFormatting sqref="O384">
    <cfRule type="expression" dxfId="313" priority="314" stopIfTrue="1">
      <formula>$AC384</formula>
    </cfRule>
  </conditionalFormatting>
  <conditionalFormatting sqref="O385">
    <cfRule type="expression" dxfId="312" priority="313" stopIfTrue="1">
      <formula>$AC385</formula>
    </cfRule>
  </conditionalFormatting>
  <conditionalFormatting sqref="O386">
    <cfRule type="expression" dxfId="311" priority="312" stopIfTrue="1">
      <formula>$AC386</formula>
    </cfRule>
  </conditionalFormatting>
  <conditionalFormatting sqref="P376:T386">
    <cfRule type="expression" dxfId="310" priority="311" stopIfTrue="1">
      <formula>$A386&lt;&gt;0</formula>
    </cfRule>
  </conditionalFormatting>
  <conditionalFormatting sqref="U376:V386">
    <cfRule type="expression" dxfId="309" priority="310" stopIfTrue="1">
      <formula>AND($A376&lt;&gt;0,TRIM($U376)="")</formula>
    </cfRule>
  </conditionalFormatting>
  <conditionalFormatting sqref="W376:Y386">
    <cfRule type="expression" dxfId="308" priority="309" stopIfTrue="1">
      <formula>AND($A376&lt;&gt;0,$W376="")</formula>
    </cfRule>
  </conditionalFormatting>
  <conditionalFormatting sqref="H387:I397">
    <cfRule type="expression" dxfId="307" priority="308" stopIfTrue="1">
      <formula>希望&lt;&gt;0</formula>
    </cfRule>
  </conditionalFormatting>
  <conditionalFormatting sqref="O387">
    <cfRule type="expression" dxfId="306" priority="307" stopIfTrue="1">
      <formula>$AC387</formula>
    </cfRule>
  </conditionalFormatting>
  <conditionalFormatting sqref="O388">
    <cfRule type="expression" dxfId="305" priority="306" stopIfTrue="1">
      <formula>$AC388</formula>
    </cfRule>
  </conditionalFormatting>
  <conditionalFormatting sqref="O389">
    <cfRule type="expression" dxfId="304" priority="305" stopIfTrue="1">
      <formula>$AC389</formula>
    </cfRule>
  </conditionalFormatting>
  <conditionalFormatting sqref="O390">
    <cfRule type="expression" dxfId="303" priority="304" stopIfTrue="1">
      <formula>$AC390</formula>
    </cfRule>
  </conditionalFormatting>
  <conditionalFormatting sqref="O391">
    <cfRule type="expression" dxfId="302" priority="303" stopIfTrue="1">
      <formula>$AC391</formula>
    </cfRule>
  </conditionalFormatting>
  <conditionalFormatting sqref="O392">
    <cfRule type="expression" dxfId="301" priority="302" stopIfTrue="1">
      <formula>$AC392</formula>
    </cfRule>
  </conditionalFormatting>
  <conditionalFormatting sqref="O393">
    <cfRule type="expression" dxfId="300" priority="301" stopIfTrue="1">
      <formula>$AC393</formula>
    </cfRule>
  </conditionalFormatting>
  <conditionalFormatting sqref="O394">
    <cfRule type="expression" dxfId="299" priority="300" stopIfTrue="1">
      <formula>$AC394</formula>
    </cfRule>
  </conditionalFormatting>
  <conditionalFormatting sqref="O395">
    <cfRule type="expression" dxfId="298" priority="299" stopIfTrue="1">
      <formula>$AC395</formula>
    </cfRule>
  </conditionalFormatting>
  <conditionalFormatting sqref="O396">
    <cfRule type="expression" dxfId="297" priority="298" stopIfTrue="1">
      <formula>$AC396</formula>
    </cfRule>
  </conditionalFormatting>
  <conditionalFormatting sqref="O397">
    <cfRule type="expression" dxfId="296" priority="297" stopIfTrue="1">
      <formula>$AC397</formula>
    </cfRule>
  </conditionalFormatting>
  <conditionalFormatting sqref="P387:T397">
    <cfRule type="expression" dxfId="295" priority="296" stopIfTrue="1">
      <formula>OR($A392&lt;&gt;0,$A397&lt;&gt;0)</formula>
    </cfRule>
  </conditionalFormatting>
  <conditionalFormatting sqref="U387:V397">
    <cfRule type="expression" dxfId="294" priority="295" stopIfTrue="1">
      <formula>AND($A387&lt;&gt;0,TRIM($U387)="")</formula>
    </cfRule>
  </conditionalFormatting>
  <conditionalFormatting sqref="W387:Y397">
    <cfRule type="expression" dxfId="293" priority="294" stopIfTrue="1">
      <formula>AND($A387&lt;&gt;0,$W387="")</formula>
    </cfRule>
  </conditionalFormatting>
  <conditionalFormatting sqref="H398:I403">
    <cfRule type="expression" dxfId="292" priority="293" stopIfTrue="1">
      <formula>希望&lt;&gt;0</formula>
    </cfRule>
  </conditionalFormatting>
  <conditionalFormatting sqref="O398">
    <cfRule type="expression" dxfId="291" priority="292" stopIfTrue="1">
      <formula>$AC398</formula>
    </cfRule>
  </conditionalFormatting>
  <conditionalFormatting sqref="O399">
    <cfRule type="expression" dxfId="290" priority="291" stopIfTrue="1">
      <formula>$AC399</formula>
    </cfRule>
  </conditionalFormatting>
  <conditionalFormatting sqref="O400">
    <cfRule type="expression" dxfId="289" priority="290" stopIfTrue="1">
      <formula>$AC400</formula>
    </cfRule>
  </conditionalFormatting>
  <conditionalFormatting sqref="O401">
    <cfRule type="expression" dxfId="288" priority="289" stopIfTrue="1">
      <formula>$AC401</formula>
    </cfRule>
  </conditionalFormatting>
  <conditionalFormatting sqref="O402">
    <cfRule type="expression" dxfId="287" priority="288" stopIfTrue="1">
      <formula>$AC402</formula>
    </cfRule>
  </conditionalFormatting>
  <conditionalFormatting sqref="O403">
    <cfRule type="expression" dxfId="286" priority="287" stopIfTrue="1">
      <formula>$AC403</formula>
    </cfRule>
  </conditionalFormatting>
  <conditionalFormatting sqref="P398:T403">
    <cfRule type="expression" dxfId="285" priority="286" stopIfTrue="1">
      <formula>$A403&lt;&gt;0</formula>
    </cfRule>
  </conditionalFormatting>
  <conditionalFormatting sqref="U398:V403">
    <cfRule type="expression" dxfId="284" priority="285" stopIfTrue="1">
      <formula>AND($A398&lt;&gt;0,TRIM($U398)="")</formula>
    </cfRule>
  </conditionalFormatting>
  <conditionalFormatting sqref="W398:Y403">
    <cfRule type="expression" dxfId="283" priority="284" stopIfTrue="1">
      <formula>AND($A398&lt;&gt;0,$W398="")</formula>
    </cfRule>
  </conditionalFormatting>
  <conditionalFormatting sqref="H404:I416">
    <cfRule type="expression" dxfId="282" priority="283" stopIfTrue="1">
      <formula>希望&lt;&gt;0</formula>
    </cfRule>
  </conditionalFormatting>
  <conditionalFormatting sqref="O404">
    <cfRule type="expression" dxfId="281" priority="282" stopIfTrue="1">
      <formula>$AC404</formula>
    </cfRule>
  </conditionalFormatting>
  <conditionalFormatting sqref="O405">
    <cfRule type="expression" dxfId="280" priority="281" stopIfTrue="1">
      <formula>$AC405</formula>
    </cfRule>
  </conditionalFormatting>
  <conditionalFormatting sqref="O406">
    <cfRule type="expression" dxfId="279" priority="280" stopIfTrue="1">
      <formula>$AC406</formula>
    </cfRule>
  </conditionalFormatting>
  <conditionalFormatting sqref="O407">
    <cfRule type="expression" dxfId="278" priority="279" stopIfTrue="1">
      <formula>$AC407</formula>
    </cfRule>
  </conditionalFormatting>
  <conditionalFormatting sqref="O408">
    <cfRule type="expression" dxfId="277" priority="278" stopIfTrue="1">
      <formula>$AC408</formula>
    </cfRule>
  </conditionalFormatting>
  <conditionalFormatting sqref="O409">
    <cfRule type="expression" dxfId="276" priority="277" stopIfTrue="1">
      <formula>$AC409</formula>
    </cfRule>
  </conditionalFormatting>
  <conditionalFormatting sqref="O410">
    <cfRule type="expression" dxfId="275" priority="276" stopIfTrue="1">
      <formula>$AC410</formula>
    </cfRule>
  </conditionalFormatting>
  <conditionalFormatting sqref="O411">
    <cfRule type="expression" dxfId="274" priority="275" stopIfTrue="1">
      <formula>$AC411</formula>
    </cfRule>
  </conditionalFormatting>
  <conditionalFormatting sqref="O412">
    <cfRule type="expression" dxfId="273" priority="274" stopIfTrue="1">
      <formula>$AC412</formula>
    </cfRule>
  </conditionalFormatting>
  <conditionalFormatting sqref="O413">
    <cfRule type="expression" dxfId="272" priority="273" stopIfTrue="1">
      <formula>$AC413</formula>
    </cfRule>
  </conditionalFormatting>
  <conditionalFormatting sqref="O414">
    <cfRule type="expression" dxfId="271" priority="272" stopIfTrue="1">
      <formula>$AC414</formula>
    </cfRule>
  </conditionalFormatting>
  <conditionalFormatting sqref="O415">
    <cfRule type="expression" dxfId="270" priority="271" stopIfTrue="1">
      <formula>$AC415</formula>
    </cfRule>
  </conditionalFormatting>
  <conditionalFormatting sqref="O416">
    <cfRule type="expression" dxfId="269" priority="270" stopIfTrue="1">
      <formula>$AC416</formula>
    </cfRule>
  </conditionalFormatting>
  <conditionalFormatting sqref="P404:T416">
    <cfRule type="expression" dxfId="268" priority="269" stopIfTrue="1">
      <formula>$A416&lt;&gt;0</formula>
    </cfRule>
  </conditionalFormatting>
  <conditionalFormatting sqref="U404:V416">
    <cfRule type="expression" dxfId="267" priority="268" stopIfTrue="1">
      <formula>AND($A404&lt;&gt;0,TRIM($U404)="")</formula>
    </cfRule>
  </conditionalFormatting>
  <conditionalFormatting sqref="W404:Y416">
    <cfRule type="expression" dxfId="266" priority="267" stopIfTrue="1">
      <formula>AND($A404&lt;&gt;0,$W404="")</formula>
    </cfRule>
  </conditionalFormatting>
  <conditionalFormatting sqref="H417:I429">
    <cfRule type="expression" dxfId="265" priority="266" stopIfTrue="1">
      <formula>希望&lt;&gt;0</formula>
    </cfRule>
  </conditionalFormatting>
  <conditionalFormatting sqref="O417">
    <cfRule type="expression" dxfId="264" priority="265" stopIfTrue="1">
      <formula>$AC417</formula>
    </cfRule>
  </conditionalFormatting>
  <conditionalFormatting sqref="O418">
    <cfRule type="expression" dxfId="263" priority="264" stopIfTrue="1">
      <formula>$AC418</formula>
    </cfRule>
  </conditionalFormatting>
  <conditionalFormatting sqref="O419">
    <cfRule type="expression" dxfId="262" priority="263" stopIfTrue="1">
      <formula>$AC419</formula>
    </cfRule>
  </conditionalFormatting>
  <conditionalFormatting sqref="O420">
    <cfRule type="expression" dxfId="261" priority="262" stopIfTrue="1">
      <formula>$AC420</formula>
    </cfRule>
  </conditionalFormatting>
  <conditionalFormatting sqref="O421">
    <cfRule type="expression" dxfId="260" priority="261" stopIfTrue="1">
      <formula>$AC421</formula>
    </cfRule>
  </conditionalFormatting>
  <conditionalFormatting sqref="O422">
    <cfRule type="expression" dxfId="259" priority="260" stopIfTrue="1">
      <formula>$AC422</formula>
    </cfRule>
  </conditionalFormatting>
  <conditionalFormatting sqref="O423">
    <cfRule type="expression" dxfId="258" priority="259" stopIfTrue="1">
      <formula>$AC423</formula>
    </cfRule>
  </conditionalFormatting>
  <conditionalFormatting sqref="O424">
    <cfRule type="expression" dxfId="257" priority="258" stopIfTrue="1">
      <formula>$AC424</formula>
    </cfRule>
  </conditionalFormatting>
  <conditionalFormatting sqref="O425">
    <cfRule type="expression" dxfId="256" priority="257" stopIfTrue="1">
      <formula>$AC425</formula>
    </cfRule>
  </conditionalFormatting>
  <conditionalFormatting sqref="O426">
    <cfRule type="expression" dxfId="255" priority="256" stopIfTrue="1">
      <formula>$AC426</formula>
    </cfRule>
  </conditionalFormatting>
  <conditionalFormatting sqref="O427">
    <cfRule type="expression" dxfId="254" priority="255" stopIfTrue="1">
      <formula>$AC427</formula>
    </cfRule>
  </conditionalFormatting>
  <conditionalFormatting sqref="O428">
    <cfRule type="expression" dxfId="253" priority="254" stopIfTrue="1">
      <formula>$AC428</formula>
    </cfRule>
  </conditionalFormatting>
  <conditionalFormatting sqref="O429">
    <cfRule type="expression" dxfId="252" priority="253" stopIfTrue="1">
      <formula>$AC429</formula>
    </cfRule>
  </conditionalFormatting>
  <conditionalFormatting sqref="P417:T429">
    <cfRule type="expression" dxfId="251" priority="252" stopIfTrue="1">
      <formula>$A429&lt;&gt;0</formula>
    </cfRule>
  </conditionalFormatting>
  <conditionalFormatting sqref="U417:V429">
    <cfRule type="expression" dxfId="250" priority="251" stopIfTrue="1">
      <formula>AND($A417&lt;&gt;0,TRIM($U417)="")</formula>
    </cfRule>
  </conditionalFormatting>
  <conditionalFormatting sqref="W417:Y429">
    <cfRule type="expression" dxfId="249" priority="250" stopIfTrue="1">
      <formula>AND($A417&lt;&gt;0,$W417="")</formula>
    </cfRule>
  </conditionalFormatting>
  <conditionalFormatting sqref="H430:I442">
    <cfRule type="expression" dxfId="248" priority="249" stopIfTrue="1">
      <formula>希望&lt;&gt;0</formula>
    </cfRule>
  </conditionalFormatting>
  <conditionalFormatting sqref="O430">
    <cfRule type="expression" dxfId="247" priority="248" stopIfTrue="1">
      <formula>$AC430</formula>
    </cfRule>
  </conditionalFormatting>
  <conditionalFormatting sqref="O431">
    <cfRule type="expression" dxfId="246" priority="247" stopIfTrue="1">
      <formula>$AC431</formula>
    </cfRule>
  </conditionalFormatting>
  <conditionalFormatting sqref="O432">
    <cfRule type="expression" dxfId="245" priority="246" stopIfTrue="1">
      <formula>$AC432</formula>
    </cfRule>
  </conditionalFormatting>
  <conditionalFormatting sqref="O433">
    <cfRule type="expression" dxfId="244" priority="245" stopIfTrue="1">
      <formula>$AC433</formula>
    </cfRule>
  </conditionalFormatting>
  <conditionalFormatting sqref="O434">
    <cfRule type="expression" dxfId="243" priority="244" stopIfTrue="1">
      <formula>$AC434</formula>
    </cfRule>
  </conditionalFormatting>
  <conditionalFormatting sqref="O435">
    <cfRule type="expression" dxfId="242" priority="243" stopIfTrue="1">
      <formula>$AC435</formula>
    </cfRule>
  </conditionalFormatting>
  <conditionalFormatting sqref="O436">
    <cfRule type="expression" dxfId="241" priority="242" stopIfTrue="1">
      <formula>$AC436</formula>
    </cfRule>
  </conditionalFormatting>
  <conditionalFormatting sqref="O437">
    <cfRule type="expression" dxfId="240" priority="241" stopIfTrue="1">
      <formula>$AC437</formula>
    </cfRule>
  </conditionalFormatting>
  <conditionalFormatting sqref="O438">
    <cfRule type="expression" dxfId="239" priority="240" stopIfTrue="1">
      <formula>$AC438</formula>
    </cfRule>
  </conditionalFormatting>
  <conditionalFormatting sqref="O439">
    <cfRule type="expression" dxfId="238" priority="239" stopIfTrue="1">
      <formula>$AC439</formula>
    </cfRule>
  </conditionalFormatting>
  <conditionalFormatting sqref="O440">
    <cfRule type="expression" dxfId="237" priority="238" stopIfTrue="1">
      <formula>$AC440</formula>
    </cfRule>
  </conditionalFormatting>
  <conditionalFormatting sqref="O441">
    <cfRule type="expression" dxfId="236" priority="237" stopIfTrue="1">
      <formula>$AC441</formula>
    </cfRule>
  </conditionalFormatting>
  <conditionalFormatting sqref="O442">
    <cfRule type="expression" dxfId="235" priority="236" stopIfTrue="1">
      <formula>$AC442</formula>
    </cfRule>
  </conditionalFormatting>
  <conditionalFormatting sqref="P430:T442">
    <cfRule type="expression" dxfId="234" priority="235" stopIfTrue="1">
      <formula>$A442&lt;&gt;0</formula>
    </cfRule>
  </conditionalFormatting>
  <conditionalFormatting sqref="U430:V442">
    <cfRule type="expression" dxfId="233" priority="234" stopIfTrue="1">
      <formula>AND($A430&lt;&gt;0,TRIM($U430)="")</formula>
    </cfRule>
  </conditionalFormatting>
  <conditionalFormatting sqref="W430:Y442">
    <cfRule type="expression" dxfId="232" priority="233" stopIfTrue="1">
      <formula>AND($A430&lt;&gt;0,$W430="")</formula>
    </cfRule>
  </conditionalFormatting>
  <conditionalFormatting sqref="H443:I455">
    <cfRule type="expression" dxfId="231" priority="232" stopIfTrue="1">
      <formula>希望&lt;&gt;0</formula>
    </cfRule>
  </conditionalFormatting>
  <conditionalFormatting sqref="O443">
    <cfRule type="expression" dxfId="230" priority="231" stopIfTrue="1">
      <formula>$AC443</formula>
    </cfRule>
  </conditionalFormatting>
  <conditionalFormatting sqref="O444">
    <cfRule type="expression" dxfId="229" priority="230" stopIfTrue="1">
      <formula>$AC444</formula>
    </cfRule>
  </conditionalFormatting>
  <conditionalFormatting sqref="O445">
    <cfRule type="expression" dxfId="228" priority="229" stopIfTrue="1">
      <formula>$AC445</formula>
    </cfRule>
  </conditionalFormatting>
  <conditionalFormatting sqref="O446">
    <cfRule type="expression" dxfId="227" priority="228" stopIfTrue="1">
      <formula>$AC446</formula>
    </cfRule>
  </conditionalFormatting>
  <conditionalFormatting sqref="O447">
    <cfRule type="expression" dxfId="226" priority="227" stopIfTrue="1">
      <formula>$AC447</formula>
    </cfRule>
  </conditionalFormatting>
  <conditionalFormatting sqref="O448">
    <cfRule type="expression" dxfId="225" priority="226" stopIfTrue="1">
      <formula>$AC448</formula>
    </cfRule>
  </conditionalFormatting>
  <conditionalFormatting sqref="O449">
    <cfRule type="expression" dxfId="224" priority="225" stopIfTrue="1">
      <formula>$AC449</formula>
    </cfRule>
  </conditionalFormatting>
  <conditionalFormatting sqref="O450">
    <cfRule type="expression" dxfId="223" priority="224" stopIfTrue="1">
      <formula>$AC450</formula>
    </cfRule>
  </conditionalFormatting>
  <conditionalFormatting sqref="O451">
    <cfRule type="expression" dxfId="222" priority="223" stopIfTrue="1">
      <formula>$AC451</formula>
    </cfRule>
  </conditionalFormatting>
  <conditionalFormatting sqref="O452">
    <cfRule type="expression" dxfId="221" priority="222" stopIfTrue="1">
      <formula>$AC452</formula>
    </cfRule>
  </conditionalFormatting>
  <conditionalFormatting sqref="O453">
    <cfRule type="expression" dxfId="220" priority="221" stopIfTrue="1">
      <formula>$AC453</formula>
    </cfRule>
  </conditionalFormatting>
  <conditionalFormatting sqref="O454">
    <cfRule type="expression" dxfId="219" priority="220" stopIfTrue="1">
      <formula>$AC454</formula>
    </cfRule>
  </conditionalFormatting>
  <conditionalFormatting sqref="O455">
    <cfRule type="expression" dxfId="218" priority="219" stopIfTrue="1">
      <formula>$AC455</formula>
    </cfRule>
  </conditionalFormatting>
  <conditionalFormatting sqref="P443:T455">
    <cfRule type="expression" dxfId="217" priority="218" stopIfTrue="1">
      <formula>$A455&lt;&gt;0</formula>
    </cfRule>
  </conditionalFormatting>
  <conditionalFormatting sqref="U443:V455">
    <cfRule type="expression" dxfId="216" priority="217" stopIfTrue="1">
      <formula>AND($A443&lt;&gt;0,TRIM($U443)="")</formula>
    </cfRule>
  </conditionalFormatting>
  <conditionalFormatting sqref="W443:Y455">
    <cfRule type="expression" dxfId="215" priority="216" stopIfTrue="1">
      <formula>AND($A443&lt;&gt;0,$W443="")</formula>
    </cfRule>
  </conditionalFormatting>
  <conditionalFormatting sqref="H456:I468">
    <cfRule type="expression" dxfId="214" priority="215" stopIfTrue="1">
      <formula>希望&lt;&gt;0</formula>
    </cfRule>
  </conditionalFormatting>
  <conditionalFormatting sqref="O456">
    <cfRule type="expression" dxfId="213" priority="214" stopIfTrue="1">
      <formula>$AC456</formula>
    </cfRule>
  </conditionalFormatting>
  <conditionalFormatting sqref="O457">
    <cfRule type="expression" dxfId="212" priority="213" stopIfTrue="1">
      <formula>$AC457</formula>
    </cfRule>
  </conditionalFormatting>
  <conditionalFormatting sqref="O458">
    <cfRule type="expression" dxfId="211" priority="212" stopIfTrue="1">
      <formula>$AC458</formula>
    </cfRule>
  </conditionalFormatting>
  <conditionalFormatting sqref="O459">
    <cfRule type="expression" dxfId="210" priority="211" stopIfTrue="1">
      <formula>$AC459</formula>
    </cfRule>
  </conditionalFormatting>
  <conditionalFormatting sqref="O460">
    <cfRule type="expression" dxfId="209" priority="210" stopIfTrue="1">
      <formula>$AC460</formula>
    </cfRule>
  </conditionalFormatting>
  <conditionalFormatting sqref="O461">
    <cfRule type="expression" dxfId="208" priority="209" stopIfTrue="1">
      <formula>$AC461</formula>
    </cfRule>
  </conditionalFormatting>
  <conditionalFormatting sqref="O462">
    <cfRule type="expression" dxfId="207" priority="208" stopIfTrue="1">
      <formula>$AC462</formula>
    </cfRule>
  </conditionalFormatting>
  <conditionalFormatting sqref="O463">
    <cfRule type="expression" dxfId="206" priority="207" stopIfTrue="1">
      <formula>$AC463</formula>
    </cfRule>
  </conditionalFormatting>
  <conditionalFormatting sqref="O464">
    <cfRule type="expression" dxfId="205" priority="206" stopIfTrue="1">
      <formula>$AC464</formula>
    </cfRule>
  </conditionalFormatting>
  <conditionalFormatting sqref="O465">
    <cfRule type="expression" dxfId="204" priority="205" stopIfTrue="1">
      <formula>$AC465</formula>
    </cfRule>
  </conditionalFormatting>
  <conditionalFormatting sqref="O466">
    <cfRule type="expression" dxfId="203" priority="204" stopIfTrue="1">
      <formula>$AC466</formula>
    </cfRule>
  </conditionalFormatting>
  <conditionalFormatting sqref="O467">
    <cfRule type="expression" dxfId="202" priority="203" stopIfTrue="1">
      <formula>$AC467</formula>
    </cfRule>
  </conditionalFormatting>
  <conditionalFormatting sqref="O468">
    <cfRule type="expression" dxfId="201" priority="202" stopIfTrue="1">
      <formula>$AC468</formula>
    </cfRule>
  </conditionalFormatting>
  <conditionalFormatting sqref="P456:T468">
    <cfRule type="expression" dxfId="200" priority="201" stopIfTrue="1">
      <formula>$A468&lt;&gt;0</formula>
    </cfRule>
  </conditionalFormatting>
  <conditionalFormatting sqref="U456:V468">
    <cfRule type="expression" dxfId="199" priority="200" stopIfTrue="1">
      <formula>AND($A456&lt;&gt;0,TRIM($U456)="")</formula>
    </cfRule>
  </conditionalFormatting>
  <conditionalFormatting sqref="W456:Y468">
    <cfRule type="expression" dxfId="198" priority="199" stopIfTrue="1">
      <formula>AND($A456&lt;&gt;0,$W456="")</formula>
    </cfRule>
  </conditionalFormatting>
  <conditionalFormatting sqref="H469:I477">
    <cfRule type="expression" dxfId="197" priority="198" stopIfTrue="1">
      <formula>希望&lt;&gt;0</formula>
    </cfRule>
  </conditionalFormatting>
  <conditionalFormatting sqref="O469">
    <cfRule type="expression" dxfId="196" priority="197" stopIfTrue="1">
      <formula>$AC469</formula>
    </cfRule>
  </conditionalFormatting>
  <conditionalFormatting sqref="O470">
    <cfRule type="expression" dxfId="195" priority="196" stopIfTrue="1">
      <formula>$AC470</formula>
    </cfRule>
  </conditionalFormatting>
  <conditionalFormatting sqref="O471">
    <cfRule type="expression" dxfId="194" priority="195" stopIfTrue="1">
      <formula>$AC471</formula>
    </cfRule>
  </conditionalFormatting>
  <conditionalFormatting sqref="O472">
    <cfRule type="expression" dxfId="193" priority="194" stopIfTrue="1">
      <formula>$AC472</formula>
    </cfRule>
  </conditionalFormatting>
  <conditionalFormatting sqref="O473">
    <cfRule type="expression" dxfId="192" priority="193" stopIfTrue="1">
      <formula>$AC473</formula>
    </cfRule>
  </conditionalFormatting>
  <conditionalFormatting sqref="O474">
    <cfRule type="expression" dxfId="191" priority="192" stopIfTrue="1">
      <formula>$AC474</formula>
    </cfRule>
  </conditionalFormatting>
  <conditionalFormatting sqref="O475">
    <cfRule type="expression" dxfId="190" priority="191" stopIfTrue="1">
      <formula>$AC475</formula>
    </cfRule>
  </conditionalFormatting>
  <conditionalFormatting sqref="O476">
    <cfRule type="expression" dxfId="189" priority="190" stopIfTrue="1">
      <formula>$AC476</formula>
    </cfRule>
  </conditionalFormatting>
  <conditionalFormatting sqref="O477">
    <cfRule type="expression" dxfId="188" priority="189" stopIfTrue="1">
      <formula>$AC477</formula>
    </cfRule>
  </conditionalFormatting>
  <conditionalFormatting sqref="P469:T477">
    <cfRule type="expression" dxfId="187" priority="188" stopIfTrue="1">
      <formula>$A477&lt;&gt;0</formula>
    </cfRule>
  </conditionalFormatting>
  <conditionalFormatting sqref="U469:V477">
    <cfRule type="expression" dxfId="186" priority="187" stopIfTrue="1">
      <formula>AND($A469&lt;&gt;0,TRIM($U469)="")</formula>
    </cfRule>
  </conditionalFormatting>
  <conditionalFormatting sqref="W469:Y477">
    <cfRule type="expression" dxfId="185" priority="186" stopIfTrue="1">
      <formula>AND($A469&lt;&gt;0,$W469="")</formula>
    </cfRule>
  </conditionalFormatting>
  <conditionalFormatting sqref="H478:I485">
    <cfRule type="expression" dxfId="184" priority="185" stopIfTrue="1">
      <formula>希望&lt;&gt;0</formula>
    </cfRule>
  </conditionalFormatting>
  <conditionalFormatting sqref="O478">
    <cfRule type="expression" dxfId="183" priority="184" stopIfTrue="1">
      <formula>$AC478</formula>
    </cfRule>
  </conditionalFormatting>
  <conditionalFormatting sqref="O479">
    <cfRule type="expression" dxfId="182" priority="183" stopIfTrue="1">
      <formula>$AC479</formula>
    </cfRule>
  </conditionalFormatting>
  <conditionalFormatting sqref="O480">
    <cfRule type="expression" dxfId="181" priority="182" stopIfTrue="1">
      <formula>$AC480</formula>
    </cfRule>
  </conditionalFormatting>
  <conditionalFormatting sqref="O481">
    <cfRule type="expression" dxfId="180" priority="181" stopIfTrue="1">
      <formula>$AC481</formula>
    </cfRule>
  </conditionalFormatting>
  <conditionalFormatting sqref="O482">
    <cfRule type="expression" dxfId="179" priority="180" stopIfTrue="1">
      <formula>$AC482</formula>
    </cfRule>
  </conditionalFormatting>
  <conditionalFormatting sqref="O483">
    <cfRule type="expression" dxfId="178" priority="179" stopIfTrue="1">
      <formula>$AC483</formula>
    </cfRule>
  </conditionalFormatting>
  <conditionalFormatting sqref="O484">
    <cfRule type="expression" dxfId="177" priority="178" stopIfTrue="1">
      <formula>$AC484</formula>
    </cfRule>
  </conditionalFormatting>
  <conditionalFormatting sqref="O485">
    <cfRule type="expression" dxfId="176" priority="177" stopIfTrue="1">
      <formula>$AC485</formula>
    </cfRule>
  </conditionalFormatting>
  <conditionalFormatting sqref="P478:T485">
    <cfRule type="expression" dxfId="175" priority="176" stopIfTrue="1">
      <formula>$A485&lt;&gt;0</formula>
    </cfRule>
  </conditionalFormatting>
  <conditionalFormatting sqref="U478:V485">
    <cfRule type="expression" dxfId="174" priority="175" stopIfTrue="1">
      <formula>AND($A478&lt;&gt;0,TRIM($U478)="")</formula>
    </cfRule>
  </conditionalFormatting>
  <conditionalFormatting sqref="W478:Y485">
    <cfRule type="expression" dxfId="173" priority="174" stopIfTrue="1">
      <formula>AND($A478&lt;&gt;0,$W478="")</formula>
    </cfRule>
  </conditionalFormatting>
  <conditionalFormatting sqref="H486:I494">
    <cfRule type="expression" dxfId="172" priority="173" stopIfTrue="1">
      <formula>希望&lt;&gt;0</formula>
    </cfRule>
  </conditionalFormatting>
  <conditionalFormatting sqref="O486">
    <cfRule type="expression" dxfId="171" priority="172" stopIfTrue="1">
      <formula>$AC486</formula>
    </cfRule>
  </conditionalFormatting>
  <conditionalFormatting sqref="O487">
    <cfRule type="expression" dxfId="170" priority="171" stopIfTrue="1">
      <formula>$AC487</formula>
    </cfRule>
  </conditionalFormatting>
  <conditionalFormatting sqref="O488">
    <cfRule type="expression" dxfId="169" priority="170" stopIfTrue="1">
      <formula>$AC488</formula>
    </cfRule>
  </conditionalFormatting>
  <conditionalFormatting sqref="O489">
    <cfRule type="expression" dxfId="168" priority="169" stopIfTrue="1">
      <formula>$AC489</formula>
    </cfRule>
  </conditionalFormatting>
  <conditionalFormatting sqref="O490">
    <cfRule type="expression" dxfId="167" priority="168" stopIfTrue="1">
      <formula>$AC490</formula>
    </cfRule>
  </conditionalFormatting>
  <conditionalFormatting sqref="O491">
    <cfRule type="expression" dxfId="166" priority="167" stopIfTrue="1">
      <formula>$AC491</formula>
    </cfRule>
  </conditionalFormatting>
  <conditionalFormatting sqref="O492">
    <cfRule type="expression" dxfId="165" priority="166" stopIfTrue="1">
      <formula>$AC492</formula>
    </cfRule>
  </conditionalFormatting>
  <conditionalFormatting sqref="O493">
    <cfRule type="expression" dxfId="164" priority="165" stopIfTrue="1">
      <formula>$AC493</formula>
    </cfRule>
  </conditionalFormatting>
  <conditionalFormatting sqref="O494">
    <cfRule type="expression" dxfId="163" priority="164" stopIfTrue="1">
      <formula>$AC494</formula>
    </cfRule>
  </conditionalFormatting>
  <conditionalFormatting sqref="P486:T494">
    <cfRule type="expression" dxfId="162" priority="163" stopIfTrue="1">
      <formula>$A494&lt;&gt;0</formula>
    </cfRule>
  </conditionalFormatting>
  <conditionalFormatting sqref="U486:V494">
    <cfRule type="expression" dxfId="161" priority="162" stopIfTrue="1">
      <formula>AND($A486&lt;&gt;0,TRIM($U486)="")</formula>
    </cfRule>
  </conditionalFormatting>
  <conditionalFormatting sqref="W486:Y494">
    <cfRule type="expression" dxfId="160" priority="161" stopIfTrue="1">
      <formula>AND($A486&lt;&gt;0,$W486="")</formula>
    </cfRule>
  </conditionalFormatting>
  <conditionalFormatting sqref="H495:I512">
    <cfRule type="expression" dxfId="159" priority="160" stopIfTrue="1">
      <formula>希望&lt;&gt;0</formula>
    </cfRule>
  </conditionalFormatting>
  <conditionalFormatting sqref="O495">
    <cfRule type="expression" dxfId="158" priority="159" stopIfTrue="1">
      <formula>$AC495</formula>
    </cfRule>
  </conditionalFormatting>
  <conditionalFormatting sqref="O496">
    <cfRule type="expression" dxfId="157" priority="158" stopIfTrue="1">
      <formula>$AC496</formula>
    </cfRule>
  </conditionalFormatting>
  <conditionalFormatting sqref="O497">
    <cfRule type="expression" dxfId="156" priority="157" stopIfTrue="1">
      <formula>$AC497</formula>
    </cfRule>
  </conditionalFormatting>
  <conditionalFormatting sqref="O498">
    <cfRule type="expression" dxfId="155" priority="156" stopIfTrue="1">
      <formula>$AC498</formula>
    </cfRule>
  </conditionalFormatting>
  <conditionalFormatting sqref="O499">
    <cfRule type="expression" dxfId="154" priority="155" stopIfTrue="1">
      <formula>$AC499</formula>
    </cfRule>
  </conditionalFormatting>
  <conditionalFormatting sqref="O500">
    <cfRule type="expression" dxfId="153" priority="154" stopIfTrue="1">
      <formula>$AC500</formula>
    </cfRule>
  </conditionalFormatting>
  <conditionalFormatting sqref="O501">
    <cfRule type="expression" dxfId="152" priority="153" stopIfTrue="1">
      <formula>$AC501</formula>
    </cfRule>
  </conditionalFormatting>
  <conditionalFormatting sqref="O502">
    <cfRule type="expression" dxfId="151" priority="152" stopIfTrue="1">
      <formula>$AC502</formula>
    </cfRule>
  </conditionalFormatting>
  <conditionalFormatting sqref="O503">
    <cfRule type="expression" dxfId="150" priority="151" stopIfTrue="1">
      <formula>$AC503</formula>
    </cfRule>
  </conditionalFormatting>
  <conditionalFormatting sqref="O504">
    <cfRule type="expression" dxfId="149" priority="150" stopIfTrue="1">
      <formula>$AC504</formula>
    </cfRule>
  </conditionalFormatting>
  <conditionalFormatting sqref="O505">
    <cfRule type="expression" dxfId="148" priority="149" stopIfTrue="1">
      <formula>$AC505</formula>
    </cfRule>
  </conditionalFormatting>
  <conditionalFormatting sqref="O506">
    <cfRule type="expression" dxfId="147" priority="148" stopIfTrue="1">
      <formula>$AC506</formula>
    </cfRule>
  </conditionalFormatting>
  <conditionalFormatting sqref="O507">
    <cfRule type="expression" dxfId="146" priority="147" stopIfTrue="1">
      <formula>$AC507</formula>
    </cfRule>
  </conditionalFormatting>
  <conditionalFormatting sqref="O508">
    <cfRule type="expression" dxfId="145" priority="146" stopIfTrue="1">
      <formula>$AC508</formula>
    </cfRule>
  </conditionalFormatting>
  <conditionalFormatting sqref="O509">
    <cfRule type="expression" dxfId="144" priority="145" stopIfTrue="1">
      <formula>$AC509</formula>
    </cfRule>
  </conditionalFormatting>
  <conditionalFormatting sqref="O510">
    <cfRule type="expression" dxfId="143" priority="144" stopIfTrue="1">
      <formula>$AC510</formula>
    </cfRule>
  </conditionalFormatting>
  <conditionalFormatting sqref="O511">
    <cfRule type="expression" dxfId="142" priority="143" stopIfTrue="1">
      <formula>$AC511</formula>
    </cfRule>
  </conditionalFormatting>
  <conditionalFormatting sqref="O512">
    <cfRule type="expression" dxfId="141" priority="142" stopIfTrue="1">
      <formula>$AC512</formula>
    </cfRule>
  </conditionalFormatting>
  <conditionalFormatting sqref="P495:T512">
    <cfRule type="expression" dxfId="140" priority="141" stopIfTrue="1">
      <formula>$A512&lt;&gt;0</formula>
    </cfRule>
  </conditionalFormatting>
  <conditionalFormatting sqref="U495:V512">
    <cfRule type="expression" dxfId="139" priority="140" stopIfTrue="1">
      <formula>AND($A495&lt;&gt;0,TRIM($U495)="")</formula>
    </cfRule>
  </conditionalFormatting>
  <conditionalFormatting sqref="W495:Y512">
    <cfRule type="expression" dxfId="138" priority="139" stopIfTrue="1">
      <formula>AND($A495&lt;&gt;0,$W495="")</formula>
    </cfRule>
  </conditionalFormatting>
  <conditionalFormatting sqref="H513:I516">
    <cfRule type="expression" dxfId="137" priority="138" stopIfTrue="1">
      <formula>希望&lt;&gt;0</formula>
    </cfRule>
  </conditionalFormatting>
  <conditionalFormatting sqref="O513">
    <cfRule type="expression" dxfId="136" priority="137" stopIfTrue="1">
      <formula>$AC513</formula>
    </cfRule>
  </conditionalFormatting>
  <conditionalFormatting sqref="O514">
    <cfRule type="expression" dxfId="135" priority="136" stopIfTrue="1">
      <formula>$AC514</formula>
    </cfRule>
  </conditionalFormatting>
  <conditionalFormatting sqref="O515">
    <cfRule type="expression" dxfId="134" priority="135" stopIfTrue="1">
      <formula>$AC515</formula>
    </cfRule>
  </conditionalFormatting>
  <conditionalFormatting sqref="O516">
    <cfRule type="expression" dxfId="133" priority="134" stopIfTrue="1">
      <formula>$AC516</formula>
    </cfRule>
  </conditionalFormatting>
  <conditionalFormatting sqref="P513:T516">
    <cfRule type="expression" dxfId="132" priority="133" stopIfTrue="1">
      <formula>$A516&lt;&gt;0</formula>
    </cfRule>
  </conditionalFormatting>
  <conditionalFormatting sqref="U513:V516">
    <cfRule type="expression" dxfId="131" priority="132" stopIfTrue="1">
      <formula>AND($A513&lt;&gt;0,TRIM($U513)="")</formula>
    </cfRule>
  </conditionalFormatting>
  <conditionalFormatting sqref="W513:Y516">
    <cfRule type="expression" dxfId="130" priority="131" stopIfTrue="1">
      <formula>AND($A513&lt;&gt;0,$W513="")</formula>
    </cfRule>
  </conditionalFormatting>
  <conditionalFormatting sqref="H517:I522">
    <cfRule type="expression" dxfId="129" priority="130" stopIfTrue="1">
      <formula>希望&lt;&gt;0</formula>
    </cfRule>
  </conditionalFormatting>
  <conditionalFormatting sqref="O517">
    <cfRule type="expression" dxfId="128" priority="129" stopIfTrue="1">
      <formula>$AC517</formula>
    </cfRule>
  </conditionalFormatting>
  <conditionalFormatting sqref="O518">
    <cfRule type="expression" dxfId="127" priority="128" stopIfTrue="1">
      <formula>$AC518</formula>
    </cfRule>
  </conditionalFormatting>
  <conditionalFormatting sqref="O519">
    <cfRule type="expression" dxfId="126" priority="127" stopIfTrue="1">
      <formula>$AC519</formula>
    </cfRule>
  </conditionalFormatting>
  <conditionalFormatting sqref="O520">
    <cfRule type="expression" dxfId="125" priority="126" stopIfTrue="1">
      <formula>$AC520</formula>
    </cfRule>
  </conditionalFormatting>
  <conditionalFormatting sqref="O521">
    <cfRule type="expression" dxfId="124" priority="125" stopIfTrue="1">
      <formula>$AC521</formula>
    </cfRule>
  </conditionalFormatting>
  <conditionalFormatting sqref="O522">
    <cfRule type="expression" dxfId="123" priority="124" stopIfTrue="1">
      <formula>$AC522</formula>
    </cfRule>
  </conditionalFormatting>
  <conditionalFormatting sqref="P517:T522">
    <cfRule type="expression" dxfId="122" priority="123" stopIfTrue="1">
      <formula>$A522&lt;&gt;0</formula>
    </cfRule>
  </conditionalFormatting>
  <conditionalFormatting sqref="U517:V522">
    <cfRule type="expression" dxfId="121" priority="122" stopIfTrue="1">
      <formula>AND($A517&lt;&gt;0,TRIM($U517)="")</formula>
    </cfRule>
  </conditionalFormatting>
  <conditionalFormatting sqref="W517:Y522">
    <cfRule type="expression" dxfId="120" priority="121" stopIfTrue="1">
      <formula>AND($A517&lt;&gt;0,$W517="")</formula>
    </cfRule>
  </conditionalFormatting>
  <conditionalFormatting sqref="H523:I529">
    <cfRule type="expression" dxfId="119" priority="120" stopIfTrue="1">
      <formula>希望&lt;&gt;0</formula>
    </cfRule>
  </conditionalFormatting>
  <conditionalFormatting sqref="O523">
    <cfRule type="expression" dxfId="118" priority="119" stopIfTrue="1">
      <formula>$AC523</formula>
    </cfRule>
  </conditionalFormatting>
  <conditionalFormatting sqref="O524">
    <cfRule type="expression" dxfId="117" priority="118" stopIfTrue="1">
      <formula>$AC524</formula>
    </cfRule>
  </conditionalFormatting>
  <conditionalFormatting sqref="O525">
    <cfRule type="expression" dxfId="116" priority="117" stopIfTrue="1">
      <formula>$AC525</formula>
    </cfRule>
  </conditionalFormatting>
  <conditionalFormatting sqref="O526">
    <cfRule type="expression" dxfId="115" priority="116" stopIfTrue="1">
      <formula>$AC526</formula>
    </cfRule>
  </conditionalFormatting>
  <conditionalFormatting sqref="O527">
    <cfRule type="expression" dxfId="114" priority="115" stopIfTrue="1">
      <formula>$AC527</formula>
    </cfRule>
  </conditionalFormatting>
  <conditionalFormatting sqref="O528">
    <cfRule type="expression" dxfId="113" priority="114" stopIfTrue="1">
      <formula>$AC528</formula>
    </cfRule>
  </conditionalFormatting>
  <conditionalFormatting sqref="O529">
    <cfRule type="expression" dxfId="112" priority="113" stopIfTrue="1">
      <formula>$AC529</formula>
    </cfRule>
  </conditionalFormatting>
  <conditionalFormatting sqref="P523:T529">
    <cfRule type="expression" dxfId="111" priority="112" stopIfTrue="1">
      <formula>$A529&lt;&gt;0</formula>
    </cfRule>
  </conditionalFormatting>
  <conditionalFormatting sqref="U523:V529">
    <cfRule type="expression" dxfId="110" priority="111" stopIfTrue="1">
      <formula>AND($A523&lt;&gt;0,TRIM($U523)="")</formula>
    </cfRule>
  </conditionalFormatting>
  <conditionalFormatting sqref="W523:Y529">
    <cfRule type="expression" dxfId="109" priority="110" stopIfTrue="1">
      <formula>AND($A523&lt;&gt;0,$W523="")</formula>
    </cfRule>
  </conditionalFormatting>
  <conditionalFormatting sqref="H530:I543">
    <cfRule type="expression" dxfId="108" priority="109" stopIfTrue="1">
      <formula>希望&lt;&gt;0</formula>
    </cfRule>
  </conditionalFormatting>
  <conditionalFormatting sqref="O530">
    <cfRule type="expression" dxfId="107" priority="108" stopIfTrue="1">
      <formula>$AC530</formula>
    </cfRule>
  </conditionalFormatting>
  <conditionalFormatting sqref="O531">
    <cfRule type="expression" dxfId="106" priority="107" stopIfTrue="1">
      <formula>$AC531</formula>
    </cfRule>
  </conditionalFormatting>
  <conditionalFormatting sqref="O532">
    <cfRule type="expression" dxfId="105" priority="106" stopIfTrue="1">
      <formula>$AC532</formula>
    </cfRule>
  </conditionalFormatting>
  <conditionalFormatting sqref="O533">
    <cfRule type="expression" dxfId="104" priority="105" stopIfTrue="1">
      <formula>$AC533</formula>
    </cfRule>
  </conditionalFormatting>
  <conditionalFormatting sqref="O534">
    <cfRule type="expression" dxfId="103" priority="104" stopIfTrue="1">
      <formula>$AC534</formula>
    </cfRule>
  </conditionalFormatting>
  <conditionalFormatting sqref="O535">
    <cfRule type="expression" dxfId="102" priority="103" stopIfTrue="1">
      <formula>$AC535</formula>
    </cfRule>
  </conditionalFormatting>
  <conditionalFormatting sqref="O536">
    <cfRule type="expression" dxfId="101" priority="102" stopIfTrue="1">
      <formula>$AC536</formula>
    </cfRule>
  </conditionalFormatting>
  <conditionalFormatting sqref="O537">
    <cfRule type="expression" dxfId="100" priority="101" stopIfTrue="1">
      <formula>$AC537</formula>
    </cfRule>
  </conditionalFormatting>
  <conditionalFormatting sqref="O538">
    <cfRule type="expression" dxfId="99" priority="100" stopIfTrue="1">
      <formula>$AC538</formula>
    </cfRule>
  </conditionalFormatting>
  <conditionalFormatting sqref="O539">
    <cfRule type="expression" dxfId="98" priority="99" stopIfTrue="1">
      <formula>$AC539</formula>
    </cfRule>
  </conditionalFormatting>
  <conditionalFormatting sqref="O540">
    <cfRule type="expression" dxfId="97" priority="98" stopIfTrue="1">
      <formula>$AC540</formula>
    </cfRule>
  </conditionalFormatting>
  <conditionalFormatting sqref="O541">
    <cfRule type="expression" dxfId="96" priority="97" stopIfTrue="1">
      <formula>$AC541</formula>
    </cfRule>
  </conditionalFormatting>
  <conditionalFormatting sqref="O542">
    <cfRule type="expression" dxfId="95" priority="96" stopIfTrue="1">
      <formula>$AC542</formula>
    </cfRule>
  </conditionalFormatting>
  <conditionalFormatting sqref="O543">
    <cfRule type="expression" dxfId="94" priority="95" stopIfTrue="1">
      <formula>$AC543</formula>
    </cfRule>
  </conditionalFormatting>
  <conditionalFormatting sqref="P530:T543">
    <cfRule type="expression" dxfId="93" priority="94" stopIfTrue="1">
      <formula>$A543&lt;&gt;0</formula>
    </cfRule>
  </conditionalFormatting>
  <conditionalFormatting sqref="U530:V543">
    <cfRule type="expression" dxfId="92" priority="93" stopIfTrue="1">
      <formula>AND($A530&lt;&gt;0,TRIM($U530)="")</formula>
    </cfRule>
  </conditionalFormatting>
  <conditionalFormatting sqref="W530:Y543">
    <cfRule type="expression" dxfId="91" priority="92" stopIfTrue="1">
      <formula>AND($A530&lt;&gt;0,$W530="")</formula>
    </cfRule>
  </conditionalFormatting>
  <conditionalFormatting sqref="H544:I553">
    <cfRule type="expression" dxfId="90" priority="91" stopIfTrue="1">
      <formula>希望&lt;&gt;0</formula>
    </cfRule>
  </conditionalFormatting>
  <conditionalFormatting sqref="O544">
    <cfRule type="expression" dxfId="89" priority="90" stopIfTrue="1">
      <formula>$AC544</formula>
    </cfRule>
  </conditionalFormatting>
  <conditionalFormatting sqref="O545">
    <cfRule type="expression" dxfId="88" priority="89" stopIfTrue="1">
      <formula>$AC545</formula>
    </cfRule>
  </conditionalFormatting>
  <conditionalFormatting sqref="O546">
    <cfRule type="expression" dxfId="87" priority="88" stopIfTrue="1">
      <formula>$AC546</formula>
    </cfRule>
  </conditionalFormatting>
  <conditionalFormatting sqref="O547">
    <cfRule type="expression" dxfId="86" priority="87" stopIfTrue="1">
      <formula>$AC547</formula>
    </cfRule>
  </conditionalFormatting>
  <conditionalFormatting sqref="O548">
    <cfRule type="expression" dxfId="85" priority="86" stopIfTrue="1">
      <formula>$AC548</formula>
    </cfRule>
  </conditionalFormatting>
  <conditionalFormatting sqref="O549">
    <cfRule type="expression" dxfId="84" priority="85" stopIfTrue="1">
      <formula>$AC549</formula>
    </cfRule>
  </conditionalFormatting>
  <conditionalFormatting sqref="O550">
    <cfRule type="expression" dxfId="83" priority="84" stopIfTrue="1">
      <formula>$AC550</formula>
    </cfRule>
  </conditionalFormatting>
  <conditionalFormatting sqref="O551">
    <cfRule type="expression" dxfId="82" priority="83" stopIfTrue="1">
      <formula>$AC551</formula>
    </cfRule>
  </conditionalFormatting>
  <conditionalFormatting sqref="O552">
    <cfRule type="expression" dxfId="81" priority="82" stopIfTrue="1">
      <formula>$AC552</formula>
    </cfRule>
  </conditionalFormatting>
  <conditionalFormatting sqref="O553">
    <cfRule type="expression" dxfId="80" priority="81" stopIfTrue="1">
      <formula>$AC553</formula>
    </cfRule>
  </conditionalFormatting>
  <conditionalFormatting sqref="P544:T553">
    <cfRule type="expression" dxfId="79" priority="80" stopIfTrue="1">
      <formula>OR($A551&lt;&gt;0,$A553&lt;&gt;0)</formula>
    </cfRule>
  </conditionalFormatting>
  <conditionalFormatting sqref="U544:V553">
    <cfRule type="expression" dxfId="78" priority="79" stopIfTrue="1">
      <formula>AND($A544&lt;&gt;0,TRIM($U544)="")</formula>
    </cfRule>
  </conditionalFormatting>
  <conditionalFormatting sqref="W544:Y553">
    <cfRule type="expression" dxfId="77" priority="78" stopIfTrue="1">
      <formula>AND($A544&lt;&gt;0,$W544="")</formula>
    </cfRule>
  </conditionalFormatting>
  <conditionalFormatting sqref="H554:I557">
    <cfRule type="expression" dxfId="76" priority="77" stopIfTrue="1">
      <formula>希望&lt;&gt;0</formula>
    </cfRule>
  </conditionalFormatting>
  <conditionalFormatting sqref="O554">
    <cfRule type="expression" dxfId="75" priority="76" stopIfTrue="1">
      <formula>$AC554</formula>
    </cfRule>
  </conditionalFormatting>
  <conditionalFormatting sqref="O555">
    <cfRule type="expression" dxfId="74" priority="75" stopIfTrue="1">
      <formula>$AC555</formula>
    </cfRule>
  </conditionalFormatting>
  <conditionalFormatting sqref="O556">
    <cfRule type="expression" dxfId="73" priority="74" stopIfTrue="1">
      <formula>$AC556</formula>
    </cfRule>
  </conditionalFormatting>
  <conditionalFormatting sqref="O557">
    <cfRule type="expression" dxfId="72" priority="73" stopIfTrue="1">
      <formula>$AC557</formula>
    </cfRule>
  </conditionalFormatting>
  <conditionalFormatting sqref="P554:T557">
    <cfRule type="expression" dxfId="71" priority="72" stopIfTrue="1">
      <formula>$A557&lt;&gt;0</formula>
    </cfRule>
  </conditionalFormatting>
  <conditionalFormatting sqref="U554:V557">
    <cfRule type="expression" dxfId="70" priority="71" stopIfTrue="1">
      <formula>AND($A554&lt;&gt;0,TRIM($U554)="")</formula>
    </cfRule>
  </conditionalFormatting>
  <conditionalFormatting sqref="W554:Y557">
    <cfRule type="expression" dxfId="69" priority="70" stopIfTrue="1">
      <formula>AND($A554&lt;&gt;0,$W554="")</formula>
    </cfRule>
  </conditionalFormatting>
  <conditionalFormatting sqref="H558:I571">
    <cfRule type="expression" dxfId="68" priority="69" stopIfTrue="1">
      <formula>希望&lt;&gt;0</formula>
    </cfRule>
  </conditionalFormatting>
  <conditionalFormatting sqref="O558">
    <cfRule type="expression" dxfId="67" priority="68" stopIfTrue="1">
      <formula>$AC558</formula>
    </cfRule>
  </conditionalFormatting>
  <conditionalFormatting sqref="O559">
    <cfRule type="expression" dxfId="66" priority="67" stopIfTrue="1">
      <formula>$AC559</formula>
    </cfRule>
  </conditionalFormatting>
  <conditionalFormatting sqref="O560">
    <cfRule type="expression" dxfId="65" priority="66" stopIfTrue="1">
      <formula>$AC560</formula>
    </cfRule>
  </conditionalFormatting>
  <conditionalFormatting sqref="O561">
    <cfRule type="expression" dxfId="64" priority="65" stopIfTrue="1">
      <formula>$AC561</formula>
    </cfRule>
  </conditionalFormatting>
  <conditionalFormatting sqref="O562">
    <cfRule type="expression" dxfId="63" priority="64" stopIfTrue="1">
      <formula>$AC562</formula>
    </cfRule>
  </conditionalFormatting>
  <conditionalFormatting sqref="O563">
    <cfRule type="expression" dxfId="62" priority="63" stopIfTrue="1">
      <formula>$AC563</formula>
    </cfRule>
  </conditionalFormatting>
  <conditionalFormatting sqref="O564">
    <cfRule type="expression" dxfId="61" priority="62" stopIfTrue="1">
      <formula>$AC564</formula>
    </cfRule>
  </conditionalFormatting>
  <conditionalFormatting sqref="O565">
    <cfRule type="expression" dxfId="60" priority="61" stopIfTrue="1">
      <formula>$AC565</formula>
    </cfRule>
  </conditionalFormatting>
  <conditionalFormatting sqref="O566">
    <cfRule type="expression" dxfId="59" priority="60" stopIfTrue="1">
      <formula>$AC566</formula>
    </cfRule>
  </conditionalFormatting>
  <conditionalFormatting sqref="O567">
    <cfRule type="expression" dxfId="58" priority="59" stopIfTrue="1">
      <formula>$AC567</formula>
    </cfRule>
  </conditionalFormatting>
  <conditionalFormatting sqref="O568">
    <cfRule type="expression" dxfId="57" priority="58" stopIfTrue="1">
      <formula>$AC568</formula>
    </cfRule>
  </conditionalFormatting>
  <conditionalFormatting sqref="O569">
    <cfRule type="expression" dxfId="56" priority="57" stopIfTrue="1">
      <formula>$AC569</formula>
    </cfRule>
  </conditionalFormatting>
  <conditionalFormatting sqref="O570">
    <cfRule type="expression" dxfId="55" priority="56" stopIfTrue="1">
      <formula>$AC570</formula>
    </cfRule>
  </conditionalFormatting>
  <conditionalFormatting sqref="O571">
    <cfRule type="expression" dxfId="54" priority="55" stopIfTrue="1">
      <formula>$AC571</formula>
    </cfRule>
  </conditionalFormatting>
  <conditionalFormatting sqref="P558:T571">
    <cfRule type="expression" dxfId="53" priority="54" stopIfTrue="1">
      <formula>$A571&lt;&gt;0</formula>
    </cfRule>
  </conditionalFormatting>
  <conditionalFormatting sqref="U558:V571">
    <cfRule type="expression" dxfId="52" priority="53" stopIfTrue="1">
      <formula>AND($A558&lt;&gt;0,TRIM($U558)="")</formula>
    </cfRule>
  </conditionalFormatting>
  <conditionalFormatting sqref="W558:Y571">
    <cfRule type="expression" dxfId="51" priority="52" stopIfTrue="1">
      <formula>AND($A558&lt;&gt;0,$W558="")</formula>
    </cfRule>
  </conditionalFormatting>
  <conditionalFormatting sqref="H572:I583">
    <cfRule type="expression" dxfId="50" priority="51" stopIfTrue="1">
      <formula>希望&lt;&gt;0</formula>
    </cfRule>
  </conditionalFormatting>
  <conditionalFormatting sqref="O572">
    <cfRule type="expression" dxfId="49" priority="50" stopIfTrue="1">
      <formula>$AC572</formula>
    </cfRule>
  </conditionalFormatting>
  <conditionalFormatting sqref="O573">
    <cfRule type="expression" dxfId="48" priority="49" stopIfTrue="1">
      <formula>$AC573</formula>
    </cfRule>
  </conditionalFormatting>
  <conditionalFormatting sqref="O574">
    <cfRule type="expression" dxfId="47" priority="48" stopIfTrue="1">
      <formula>$AC574</formula>
    </cfRule>
  </conditionalFormatting>
  <conditionalFormatting sqref="O575">
    <cfRule type="expression" dxfId="46" priority="47" stopIfTrue="1">
      <formula>$AC575</formula>
    </cfRule>
  </conditionalFormatting>
  <conditionalFormatting sqref="O576">
    <cfRule type="expression" dxfId="45" priority="46" stopIfTrue="1">
      <formula>$AC576</formula>
    </cfRule>
  </conditionalFormatting>
  <conditionalFormatting sqref="O577">
    <cfRule type="expression" dxfId="44" priority="45" stopIfTrue="1">
      <formula>$AC577</formula>
    </cfRule>
  </conditionalFormatting>
  <conditionalFormatting sqref="O578">
    <cfRule type="expression" dxfId="43" priority="44" stopIfTrue="1">
      <formula>$AC578</formula>
    </cfRule>
  </conditionalFormatting>
  <conditionalFormatting sqref="O579">
    <cfRule type="expression" dxfId="42" priority="43" stopIfTrue="1">
      <formula>$AC579</formula>
    </cfRule>
  </conditionalFormatting>
  <conditionalFormatting sqref="O580">
    <cfRule type="expression" dxfId="41" priority="42" stopIfTrue="1">
      <formula>$AC580</formula>
    </cfRule>
  </conditionalFormatting>
  <conditionalFormatting sqref="O581">
    <cfRule type="expression" dxfId="40" priority="41" stopIfTrue="1">
      <formula>$AC581</formula>
    </cfRule>
  </conditionalFormatting>
  <conditionalFormatting sqref="O582">
    <cfRule type="expression" dxfId="39" priority="40" stopIfTrue="1">
      <formula>$AC582</formula>
    </cfRule>
  </conditionalFormatting>
  <conditionalFormatting sqref="O583">
    <cfRule type="expression" dxfId="38" priority="39" stopIfTrue="1">
      <formula>$AC583</formula>
    </cfRule>
  </conditionalFormatting>
  <conditionalFormatting sqref="P572:T583">
    <cfRule type="expression" dxfId="37" priority="38" stopIfTrue="1">
      <formula>$A583&lt;&gt;0</formula>
    </cfRule>
  </conditionalFormatting>
  <conditionalFormatting sqref="U572:V583">
    <cfRule type="expression" dxfId="36" priority="37" stopIfTrue="1">
      <formula>AND($A572&lt;&gt;0,TRIM($U572)="")</formula>
    </cfRule>
  </conditionalFormatting>
  <conditionalFormatting sqref="W572:Y583">
    <cfRule type="expression" dxfId="35" priority="36" stopIfTrue="1">
      <formula>AND($A572&lt;&gt;0,$W572="")</formula>
    </cfRule>
  </conditionalFormatting>
  <conditionalFormatting sqref="H584:I595">
    <cfRule type="expression" dxfId="34" priority="35" stopIfTrue="1">
      <formula>希望&lt;&gt;0</formula>
    </cfRule>
  </conditionalFormatting>
  <conditionalFormatting sqref="O584">
    <cfRule type="expression" dxfId="33" priority="34" stopIfTrue="1">
      <formula>$AC584</formula>
    </cfRule>
  </conditionalFormatting>
  <conditionalFormatting sqref="O585">
    <cfRule type="expression" dxfId="32" priority="33" stopIfTrue="1">
      <formula>$AC585</formula>
    </cfRule>
  </conditionalFormatting>
  <conditionalFormatting sqref="O586">
    <cfRule type="expression" dxfId="31" priority="32" stopIfTrue="1">
      <formula>$AC586</formula>
    </cfRule>
  </conditionalFormatting>
  <conditionalFormatting sqref="O587">
    <cfRule type="expression" dxfId="30" priority="31" stopIfTrue="1">
      <formula>$AC587</formula>
    </cfRule>
  </conditionalFormatting>
  <conditionalFormatting sqref="O588">
    <cfRule type="expression" dxfId="29" priority="30" stopIfTrue="1">
      <formula>$AC588</formula>
    </cfRule>
  </conditionalFormatting>
  <conditionalFormatting sqref="O589">
    <cfRule type="expression" dxfId="28" priority="29" stopIfTrue="1">
      <formula>$AC589</formula>
    </cfRule>
  </conditionalFormatting>
  <conditionalFormatting sqref="O590">
    <cfRule type="expression" dxfId="27" priority="28" stopIfTrue="1">
      <formula>$AC590</formula>
    </cfRule>
  </conditionalFormatting>
  <conditionalFormatting sqref="O591">
    <cfRule type="expression" dxfId="26" priority="27" stopIfTrue="1">
      <formula>$AC591</formula>
    </cfRule>
  </conditionalFormatting>
  <conditionalFormatting sqref="O592">
    <cfRule type="expression" dxfId="25" priority="26" stopIfTrue="1">
      <formula>$AC592</formula>
    </cfRule>
  </conditionalFormatting>
  <conditionalFormatting sqref="O593">
    <cfRule type="expression" dxfId="24" priority="25" stopIfTrue="1">
      <formula>$AC593</formula>
    </cfRule>
  </conditionalFormatting>
  <conditionalFormatting sqref="O594">
    <cfRule type="expression" dxfId="23" priority="24" stopIfTrue="1">
      <formula>$AC594</formula>
    </cfRule>
  </conditionalFormatting>
  <conditionalFormatting sqref="O595">
    <cfRule type="expression" dxfId="22" priority="23" stopIfTrue="1">
      <formula>$AC595</formula>
    </cfRule>
  </conditionalFormatting>
  <conditionalFormatting sqref="P584:T595">
    <cfRule type="expression" dxfId="21" priority="22" stopIfTrue="1">
      <formula>$A595&lt;&gt;0</formula>
    </cfRule>
  </conditionalFormatting>
  <conditionalFormatting sqref="U584:V595">
    <cfRule type="expression" dxfId="20" priority="21" stopIfTrue="1">
      <formula>AND($A584&lt;&gt;0,TRIM($U584)="")</formula>
    </cfRule>
  </conditionalFormatting>
  <conditionalFormatting sqref="W584:Y595">
    <cfRule type="expression" dxfId="19" priority="20" stopIfTrue="1">
      <formula>AND($A584&lt;&gt;0,$W584="")</formula>
    </cfRule>
  </conditionalFormatting>
  <conditionalFormatting sqref="H596:I610">
    <cfRule type="expression" dxfId="18" priority="19" stopIfTrue="1">
      <formula>希望&lt;&gt;0</formula>
    </cfRule>
  </conditionalFormatting>
  <conditionalFormatting sqref="O596">
    <cfRule type="expression" dxfId="17" priority="18" stopIfTrue="1">
      <formula>$AC596</formula>
    </cfRule>
  </conditionalFormatting>
  <conditionalFormatting sqref="O597">
    <cfRule type="expression" dxfId="16" priority="17" stopIfTrue="1">
      <formula>$AC597</formula>
    </cfRule>
  </conditionalFormatting>
  <conditionalFormatting sqref="O598">
    <cfRule type="expression" dxfId="15" priority="16" stopIfTrue="1">
      <formula>$AC598</formula>
    </cfRule>
  </conditionalFormatting>
  <conditionalFormatting sqref="O599">
    <cfRule type="expression" dxfId="14" priority="15" stopIfTrue="1">
      <formula>$AC599</formula>
    </cfRule>
  </conditionalFormatting>
  <conditionalFormatting sqref="O600">
    <cfRule type="expression" dxfId="13" priority="14" stopIfTrue="1">
      <formula>$AC600</formula>
    </cfRule>
  </conditionalFormatting>
  <conditionalFormatting sqref="O601">
    <cfRule type="expression" dxfId="12" priority="13" stopIfTrue="1">
      <formula>$AC601</formula>
    </cfRule>
  </conditionalFormatting>
  <conditionalFormatting sqref="O602">
    <cfRule type="expression" dxfId="11" priority="12" stopIfTrue="1">
      <formula>$AC602</formula>
    </cfRule>
  </conditionalFormatting>
  <conditionalFormatting sqref="O603">
    <cfRule type="expression" dxfId="10" priority="11" stopIfTrue="1">
      <formula>$AC603</formula>
    </cfRule>
  </conditionalFormatting>
  <conditionalFormatting sqref="O604">
    <cfRule type="expression" dxfId="9" priority="10" stopIfTrue="1">
      <formula>$AC604</formula>
    </cfRule>
  </conditionalFormatting>
  <conditionalFormatting sqref="O605">
    <cfRule type="expression" dxfId="8" priority="9" stopIfTrue="1">
      <formula>$AC605</formula>
    </cfRule>
  </conditionalFormatting>
  <conditionalFormatting sqref="O606">
    <cfRule type="expression" dxfId="7" priority="8" stopIfTrue="1">
      <formula>$AC606</formula>
    </cfRule>
  </conditionalFormatting>
  <conditionalFormatting sqref="O607">
    <cfRule type="expression" dxfId="6" priority="7" stopIfTrue="1">
      <formula>$AC607</formula>
    </cfRule>
  </conditionalFormatting>
  <conditionalFormatting sqref="O608">
    <cfRule type="expression" dxfId="5" priority="6" stopIfTrue="1">
      <formula>$AC608</formula>
    </cfRule>
  </conditionalFormatting>
  <conditionalFormatting sqref="O609">
    <cfRule type="expression" dxfId="4" priority="5" stopIfTrue="1">
      <formula>$AC609</formula>
    </cfRule>
  </conditionalFormatting>
  <conditionalFormatting sqref="O610">
    <cfRule type="expression" dxfId="3" priority="4" stopIfTrue="1">
      <formula>$AC610</formula>
    </cfRule>
  </conditionalFormatting>
  <conditionalFormatting sqref="P596:T610">
    <cfRule type="expression" dxfId="2" priority="3" stopIfTrue="1">
      <formula>$A610&lt;&gt;0</formula>
    </cfRule>
  </conditionalFormatting>
  <conditionalFormatting sqref="U596:V610">
    <cfRule type="expression" dxfId="1" priority="2" stopIfTrue="1">
      <formula>AND($A596&lt;&gt;0,TRIM($U596)="")</formula>
    </cfRule>
  </conditionalFormatting>
  <conditionalFormatting sqref="W596:Y610">
    <cfRule type="expression" dxfId="0" priority="1" stopIfTrue="1">
      <formula>AND($A596&lt;&gt;0,$W596="")</formula>
    </cfRule>
  </conditionalFormatting>
  <dataValidations count="567">
    <dataValidation imeMode="hiragana" allowBlank="1" showInputMessage="1" showErrorMessage="1" sqref="N184:V184 N185:V185 N186:V186 N187:V187 P244:T256 P257:T264 P265:T275 P276:T286 P287:T298 P299:T307 P308:T317 P318:T328 P329:T335 P336:T344 P345:T352 P353:T358 P359:T368 P369:T375 P376:T386 P387:T397 P398:T403 P404:T416 P417:T429 P430:T442 P443:T455 P456:T468 P469:T477 P478:T485 P486:T494 P495:T512 P513:T516 P517:T522 P523:T529 P530:T543 P544:T553 P554:T557 P558:T571 P572:T583 P584:T595 P596:T610 E615:Q615 E616:Q616 E617:Q617 E618:Q618 E619:Q619 E620:Q620" xr:uid="{E2B410F9-928D-42AA-97F6-58BD09059ED3}"/>
    <dataValidation imeMode="halfAlpha" allowBlank="1" showInputMessage="1" showErrorMessage="1" sqref="R615:U615 R616:U616 R617:U617 R618:U618 R619:U619 R620:U620" xr:uid="{6D2DEE94-F078-436A-9DF9-3F4C5999860A}"/>
    <dataValidation imeMode="hiragana" allowBlank="1" showInputMessage="1" showErrorMessage="1" sqref="I22:Y22" xr:uid="{9CDA0B38-A4D8-41F7-B44A-84F4C9D0E82F}"/>
    <dataValidation type="whole" imeMode="halfAlpha" allowBlank="1" showInputMessage="1" showErrorMessage="1" error="7桁の数字を入力してください" sqref="I20:M20" xr:uid="{B123DCE0-5D2F-4A22-86B4-4E3577A06AD9}">
      <formula1>0</formula1>
      <formula2>9999999</formula2>
    </dataValidation>
    <dataValidation imeMode="fullKatakana" allowBlank="1" showInputMessage="1" showErrorMessage="1" sqref="I24:Y24" xr:uid="{61E2FB4C-8A3C-401E-8404-46606ED623C8}"/>
    <dataValidation imeMode="hiragana" allowBlank="1" showInputMessage="1" showErrorMessage="1" sqref="I26:Y26" xr:uid="{CB7D3B3C-3CB2-47A2-B2B2-09DC8094485C}"/>
    <dataValidation imeMode="hiragana" allowBlank="1" showInputMessage="1" showErrorMessage="1" sqref="I28:Y28" xr:uid="{B5AA020B-F542-41F6-9A5A-D6DBD0815006}"/>
    <dataValidation imeMode="fullKatakana" allowBlank="1" showInputMessage="1" showErrorMessage="1" sqref="I30:Y30" xr:uid="{B945AD63-30BE-44EA-A49C-4C988CF893CE}"/>
    <dataValidation imeMode="hiragana" allowBlank="1" showInputMessage="1" showErrorMessage="1" sqref="I32:Y32" xr:uid="{6BF5B1B4-4D41-429A-B21A-ABB3DFC8D764}"/>
    <dataValidation imeMode="halfAlpha" allowBlank="1" showInputMessage="1" showErrorMessage="1" sqref="I34:M34" xr:uid="{61DCD5E3-063C-4DD3-A784-9809DE1CF5FA}"/>
    <dataValidation imeMode="halfAlpha" allowBlank="1" showInputMessage="1" showErrorMessage="1" sqref="P34" xr:uid="{CA57A478-0E2D-438F-AB2B-6C2B25E53E92}"/>
    <dataValidation imeMode="halfAlpha" allowBlank="1" showInputMessage="1" showErrorMessage="1" sqref="I36:M36" xr:uid="{A9E053A9-02FC-43A4-B983-7885E5561FDE}"/>
    <dataValidation imeMode="halfAlpha" allowBlank="1" showInputMessage="1" showErrorMessage="1" sqref="I38:Y38" xr:uid="{D3D03620-49F6-4100-86E0-A398C8EF8D35}"/>
    <dataValidation type="list" imeMode="halfAlpha" allowBlank="1" showInputMessage="1" showErrorMessage="1" error="リストから選択してください" sqref="I40:M40" xr:uid="{CFC226F3-36EF-450E-B1E5-76BBF3F15B72}">
      <formula1>"一致する,一致しない"</formula1>
    </dataValidation>
    <dataValidation type="list" imeMode="halfAlpha" allowBlank="1" showInputMessage="1" showErrorMessage="1" error="リストから選択してください" sqref="I63:M63" xr:uid="{24577304-608C-4A60-AF14-D59684DAA393}">
      <formula1>"しない,する"</formula1>
    </dataValidation>
    <dataValidation type="whole" imeMode="halfAlpha" allowBlank="1" showInputMessage="1" showErrorMessage="1" error="7桁の数字を入力してください" sqref="I69:M69" xr:uid="{308BF36A-21B4-420A-8957-010982689530}">
      <formula1>0</formula1>
      <formula2>9999999</formula2>
    </dataValidation>
    <dataValidation imeMode="hiragana" allowBlank="1" showInputMessage="1" showErrorMessage="1" sqref="I71:Y71" xr:uid="{361D932C-A2E3-4826-9250-7C5C51DF7826}"/>
    <dataValidation imeMode="fullKatakana" allowBlank="1" showInputMessage="1" showErrorMessage="1" sqref="I73:Y73" xr:uid="{D233C203-D200-4B04-83EA-79D73F400C11}"/>
    <dataValidation imeMode="hiragana" allowBlank="1" showInputMessage="1" showErrorMessage="1" sqref="I75:Y75" xr:uid="{14284C18-E7EF-4291-B4E0-F30B67666D61}"/>
    <dataValidation imeMode="hiragana" allowBlank="1" showInputMessage="1" showErrorMessage="1" sqref="I77:Y77" xr:uid="{E7FF05D2-FB7E-489A-9D36-FA8C336FED9B}"/>
    <dataValidation imeMode="fullKatakana" allowBlank="1" showInputMessage="1" showErrorMessage="1" sqref="I79:Y79" xr:uid="{9596704C-CF96-4403-8B77-DC5B893B1F8E}"/>
    <dataValidation imeMode="hiragana" allowBlank="1" showInputMessage="1" showErrorMessage="1" sqref="I81:Y81" xr:uid="{73E0C190-E3AD-41A8-93A6-744E71362779}"/>
    <dataValidation imeMode="halfAlpha" allowBlank="1" showInputMessage="1" showErrorMessage="1" sqref="I83:M83" xr:uid="{7CC5B496-85B1-40FC-BAF1-9CDEDE425E1D}"/>
    <dataValidation imeMode="halfAlpha" allowBlank="1" showInputMessage="1" showErrorMessage="1" sqref="P83" xr:uid="{257FDAD4-D618-4A3F-A985-1E26C125DB36}"/>
    <dataValidation imeMode="halfAlpha" allowBlank="1" showInputMessage="1" showErrorMessage="1" sqref="I85:M85" xr:uid="{8F14FB33-1E04-4E0E-ADD6-2C12E9978B2B}"/>
    <dataValidation imeMode="halfAlpha" allowBlank="1" showInputMessage="1" showErrorMessage="1" sqref="I87:Y87" xr:uid="{663F56CC-50F7-4698-A0AE-44F24003B010}"/>
    <dataValidation imeMode="hiragana" allowBlank="1" showInputMessage="1" showErrorMessage="1" sqref="I112:Y112" xr:uid="{E9469830-8B22-4CDF-84D6-36EB842180AE}"/>
    <dataValidation imeMode="fullKatakana" allowBlank="1" showInputMessage="1" showErrorMessage="1" sqref="I114:Y114" xr:uid="{A832FCF4-E4E5-42B8-9229-EF8180E76F8D}"/>
    <dataValidation imeMode="hiragana" allowBlank="1" showInputMessage="1" showErrorMessage="1" sqref="I116:Y116" xr:uid="{D9E7FE35-6943-4F3D-8D7B-DFCCE97D5707}"/>
    <dataValidation type="whole" imeMode="halfAlpha" allowBlank="1" showInputMessage="1" showErrorMessage="1" error="7桁の数字を入力してください" sqref="I118:M118" xr:uid="{1A20B54D-6023-4948-8505-77D699FCAFB6}">
      <formula1>0</formula1>
      <formula2>9999999</formula2>
    </dataValidation>
    <dataValidation imeMode="hiragana" allowBlank="1" showInputMessage="1" showErrorMessage="1" sqref="I120:Y120" xr:uid="{7F98C37C-97D6-465B-A1E6-FA2287BCFD5B}"/>
    <dataValidation imeMode="halfAlpha" allowBlank="1" showInputMessage="1" showErrorMessage="1" sqref="I122:M122" xr:uid="{CCB23148-0360-4B24-9EBC-F4B645124726}"/>
    <dataValidation imeMode="halfAlpha" allowBlank="1" showInputMessage="1" showErrorMessage="1" sqref="P122" xr:uid="{5ED4306A-2A3A-4800-B172-8A26AD27735A}"/>
    <dataValidation imeMode="halfAlpha" allowBlank="1" showInputMessage="1" showErrorMessage="1" sqref="I124:M124" xr:uid="{772EBFE2-F021-4075-B9FC-8B9B6AE03A81}"/>
    <dataValidation imeMode="halfAlpha" allowBlank="1" showInputMessage="1" showErrorMessage="1" sqref="I126:Y126" xr:uid="{5EE4CD59-DE84-4A77-AEEF-13676A2DC1F9}"/>
    <dataValidation type="list" imeMode="halfAlpha" allowBlank="1" showInputMessage="1" showErrorMessage="1" error="リストから選択してください" sqref="I153:M153" xr:uid="{87F292C8-C0D1-46F3-9B4A-19034E905246}">
      <formula1>"しない,する"</formula1>
    </dataValidation>
    <dataValidation imeMode="fullKatakana" allowBlank="1" showInputMessage="1" showErrorMessage="1" sqref="I155:Y155" xr:uid="{26B88DA0-9000-47C9-B534-53247C7F828F}"/>
    <dataValidation imeMode="hiragana" allowBlank="1" showInputMessage="1" showErrorMessage="1" sqref="I157:Y157" xr:uid="{96838EAC-CDE2-4915-B092-7A44F7A7D0DB}"/>
    <dataValidation imeMode="halfAlpha" allowBlank="1" showInputMessage="1" showErrorMessage="1" sqref="I159:M159" xr:uid="{C63A956D-C938-4FFE-8BF8-3C59A4324DC6}"/>
    <dataValidation type="whole" imeMode="halfAlpha" allowBlank="1" showInputMessage="1" showErrorMessage="1" error="7桁の数字を入力してください" sqref="I161:M161" xr:uid="{53FEE119-7CF4-4ED0-9DD0-C71237A1E4BA}">
      <formula1>0</formula1>
      <formula2>9999999</formula2>
    </dataValidation>
    <dataValidation imeMode="hiragana" allowBlank="1" showInputMessage="1" showErrorMessage="1" sqref="I163:Y163" xr:uid="{DA4DBE64-B669-4DDA-A0A4-C19639EEC8A5}"/>
    <dataValidation imeMode="halfAlpha" allowBlank="1" showInputMessage="1" showErrorMessage="1" sqref="I165:M165" xr:uid="{2EDB8084-877A-4650-B864-98FA0E8345D9}"/>
    <dataValidation imeMode="halfAlpha" allowBlank="1" showInputMessage="1" showErrorMessage="1" sqref="I167:M167" xr:uid="{7E364B0A-443E-4188-9145-F19BB3FAAE49}"/>
    <dataValidation imeMode="halfAlpha" allowBlank="1" showInputMessage="1" showErrorMessage="1" sqref="I169:Y169" xr:uid="{D0B15D34-4099-4E42-A7D6-C7DD10AF3288}"/>
    <dataValidation type="date" imeMode="halfAlpha" allowBlank="1" showInputMessage="1" showErrorMessage="1" error="有効な日付を入力してください" sqref="I176:M176" xr:uid="{DD7F8B67-5424-407E-8AA3-5CD7D15415E9}">
      <formula1>92</formula1>
      <formula2>73415</formula2>
    </dataValidation>
    <dataValidation imeMode="hiragana" allowBlank="1" showInputMessage="1" showErrorMessage="1" sqref="I178:M178" xr:uid="{8C3E7D86-7847-437A-AA9A-6F712DA7E18E}"/>
    <dataValidation allowBlank="1" showInputMessage="1" showErrorMessage="1" sqref="B182 I203:M203 I214:M214 I220:M220 I239:M239 B243 B245 B258 B266 B277 B288 B300 B309 B319 B330 B337 B346 B354 B360 B370 B377 B388 B399 B405 B418 B431 B444 B457 B470 B479 B487 B496 B514 B518 B524 B531 B545 B555 B559 B573 B585 B597" xr:uid="{BE4DA083-1704-45CC-8B40-AA4A619D5CB6}"/>
    <dataValidation type="list" imeMode="halfAlpha" allowBlank="1" showInputMessage="1" showErrorMessage="1" error="リストから選択してください" sqref="K183:M183" xr:uid="{E8923F8C-E187-415C-8F88-F36A39B3C936}">
      <formula1>"○,　"</formula1>
    </dataValidation>
    <dataValidation type="list" imeMode="halfAlpha" allowBlank="1" showInputMessage="1" showErrorMessage="1" error="リストから選択してください" sqref="K184:M184" xr:uid="{6F3334A9-7548-4FF7-9CD8-42B9460983FE}">
      <formula1>"○,　"</formula1>
    </dataValidation>
    <dataValidation type="list" imeMode="halfAlpha" allowBlank="1" showInputMessage="1" showErrorMessage="1" error="リストから選択してください" sqref="K185:M185" xr:uid="{6014C82F-077A-4A69-9A04-0164A6FAA671}">
      <formula1>"○,　"</formula1>
    </dataValidation>
    <dataValidation type="list" imeMode="halfAlpha" allowBlank="1" showInputMessage="1" showErrorMessage="1" error="リストから選択してください" sqref="K186:M187" xr:uid="{118C99E5-5DEA-42EA-B2A1-CBC5408CE93B}">
      <formula1>"○,　"</formula1>
    </dataValidation>
    <dataValidation type="whole" imeMode="halfAlpha" allowBlank="1" showInputMessage="1" showErrorMessage="1" error="有効な数字を入力してください" sqref="W186:X186" xr:uid="{80DFF164-A66F-4E9D-A2E1-429228342ED6}">
      <formula1>0</formula1>
      <formula2>100</formula2>
    </dataValidation>
    <dataValidation type="whole" imeMode="halfAlpha" allowBlank="1" showInputMessage="1" showErrorMessage="1" error="有効な数字を入力してください" sqref="W187:X187" xr:uid="{CBDE6114-B794-4167-B3BF-C4C6FAC2B887}">
      <formula1>0</formula1>
      <formula2>100</formula2>
    </dataValidation>
    <dataValidation type="whole" imeMode="halfAlpha" allowBlank="1" showInputMessage="1" showErrorMessage="1" error="有効な数字を入力してください" sqref="I189:M189" xr:uid="{9B3412E9-E808-434A-9977-61FC1DD314C5}">
      <formula1>0</formula1>
      <formula2>9999999999</formula2>
    </dataValidation>
    <dataValidation type="date" imeMode="halfAlpha" allowBlank="1" showInputMessage="1" showErrorMessage="1" error="有効な日付を入力してください" sqref="I191:M191" xr:uid="{566E4582-8345-4E0C-8FB8-0B781D42AA0C}">
      <formula1>92</formula1>
      <formula2>73415</formula2>
    </dataValidation>
    <dataValidation type="date" imeMode="halfAlpha" allowBlank="1" showInputMessage="1" showErrorMessage="1" error="有効な日付を入力してください" sqref="I193:M193" xr:uid="{335877EE-DD3E-40DF-8F31-F3C07087F88A}">
      <formula1>92</formula1>
      <formula2>73415</formula2>
    </dataValidation>
    <dataValidation type="date" imeMode="halfAlpha" allowBlank="1" showInputMessage="1" showErrorMessage="1" error="有効な日付を入力してください" sqref="I195:M195" xr:uid="{D1C7A792-30A9-4635-9A5E-3B42EF062040}">
      <formula1>92</formula1>
      <formula2>73415</formula2>
    </dataValidation>
    <dataValidation type="date" imeMode="halfAlpha" allowBlank="1" showInputMessage="1" showErrorMessage="1" error="有効な日付を入力してください" sqref="O195:R195" xr:uid="{80396389-F79A-4CE4-BABB-10F413B68AB7}">
      <formula1>92</formula1>
      <formula2>73415</formula2>
    </dataValidation>
    <dataValidation type="date" imeMode="halfAlpha" allowBlank="1" showInputMessage="1" showErrorMessage="1" error="有効な日付を入力してください" sqref="I197:M197" xr:uid="{396E58E8-C273-4055-93E8-1FD2CE6A36C7}">
      <formula1>92</formula1>
      <formula2>73415</formula2>
    </dataValidation>
    <dataValidation type="whole" imeMode="halfAlpha" allowBlank="1" showInputMessage="1" showErrorMessage="1" error="有効な数字を入力してください" sqref="I200:M200" xr:uid="{E21640D2-2B1C-481E-9038-D909B2D2BAB3}">
      <formula1>0</formula1>
      <formula2>9999999999</formula2>
    </dataValidation>
    <dataValidation type="whole" imeMode="halfAlpha" allowBlank="1" showInputMessage="1" showErrorMessage="1" error="有効な数字を入力してください" sqref="I201:M201" xr:uid="{94206655-3CB7-4E55-B01A-7E65843BEA5B}">
      <formula1>0</formula1>
      <formula2>9999999999</formula2>
    </dataValidation>
    <dataValidation type="whole" imeMode="halfAlpha" allowBlank="1" showInputMessage="1" showErrorMessage="1" error="有効な数字を入力してください" sqref="I202:M202" xr:uid="{D55B6A1A-FBE1-4683-896B-D88789EB0FED}">
      <formula1>0</formula1>
      <formula2>9999999999</formula2>
    </dataValidation>
    <dataValidation type="whole" imeMode="halfAlpha" allowBlank="1" showInputMessage="1" showErrorMessage="1" error="有効な数字を入力してください" sqref="I204:M204" xr:uid="{84DA4B5F-4186-4EAA-AAF5-2ECF1CCB42CA}">
      <formula1>0</formula1>
      <formula2>9999999999</formula2>
    </dataValidation>
    <dataValidation type="list" imeMode="halfAlpha" allowBlank="1" showInputMessage="1" showErrorMessage="1" error="リストから選択してください" sqref="I206:M206" xr:uid="{EAB703EE-2F8A-4751-BEE6-ADD5FB6B1000}">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F92F529D-88F7-42F9-BDE4-DAE75B00701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A29B2E2C-D8BE-409E-A091-CE56F230B51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A1FD9A0D-15E4-4F43-BEA2-BC2D0FC2AC6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4FBEA55A-894B-4727-B441-AAC1A3DFA3E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E57117A1-943C-401C-9DE7-3126E524FCB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D4227B7F-0E01-43CB-B842-E0C2A7844795}">
      <formula1>-9999999999</formula1>
      <formula2>9999999999</formula2>
    </dataValidation>
    <dataValidation type="date" imeMode="halfAlpha" allowBlank="1" showInputMessage="1" showErrorMessage="1" error="有効な日付を入力してください" sqref="E231:I231" xr:uid="{957E6095-29FF-4605-9216-343EF5CB80E1}">
      <formula1>92</formula1>
      <formula2>73415</formula2>
    </dataValidation>
    <dataValidation type="date" imeMode="halfAlpha" allowBlank="1" showInputMessage="1" showErrorMessage="1" error="有効な日付を入力してください" sqref="E232:I232" xr:uid="{F4EBC1E6-04B6-4548-9F32-4AF6B8039AF3}">
      <formula1>92</formula1>
      <formula2>73415</formula2>
    </dataValidation>
    <dataValidation type="date" imeMode="halfAlpha" allowBlank="1" showInputMessage="1" showErrorMessage="1" error="有効な日付を入力してください" sqref="K231:N231" xr:uid="{493396CB-FAC2-454D-936E-4EF149D8F735}">
      <formula1>92</formula1>
      <formula2>73415</formula2>
    </dataValidation>
    <dataValidation type="date" imeMode="halfAlpha" allowBlank="1" showInputMessage="1" showErrorMessage="1" error="有効な日付を入力してください" sqref="K232:N232" xr:uid="{6481B771-F3C3-45E1-9668-29A0AAFC305E}">
      <formula1>92</formula1>
      <formula2>73415</formula2>
    </dataValidation>
    <dataValidation type="date" imeMode="halfAlpha" allowBlank="1" showInputMessage="1" showErrorMessage="1" error="有効な日付を入力してください" sqref="P231:R231" xr:uid="{ED833115-1904-4FB0-9B5E-AF5DEA9DF48E}">
      <formula1>92</formula1>
      <formula2>73415</formula2>
    </dataValidation>
    <dataValidation type="date" imeMode="halfAlpha" allowBlank="1" showInputMessage="1" showErrorMessage="1" error="有効な日付を入力してください" sqref="P232:R232" xr:uid="{7197197C-6292-4298-9FED-48673A764C0D}">
      <formula1>92</formula1>
      <formula2>73415</formula2>
    </dataValidation>
    <dataValidation type="date" imeMode="halfAlpha" allowBlank="1" showInputMessage="1" showErrorMessage="1" error="有効な日付を入力してください" sqref="T231" xr:uid="{A9532E7F-2CF9-48C8-90FC-660A687056B3}">
      <formula1>92</formula1>
      <formula2>73415</formula2>
    </dataValidation>
    <dataValidation type="date" imeMode="halfAlpha" allowBlank="1" showInputMessage="1" showErrorMessage="1" error="有効な日付を入力してください" sqref="T232" xr:uid="{DB8F1055-4EFC-4138-A396-E739867E7A07}">
      <formula1>92</formula1>
      <formula2>73415</formula2>
    </dataValidation>
    <dataValidation type="whole" imeMode="halfAlpha" allowBlank="1" showInputMessage="1" showErrorMessage="1" error="有効な数字を入力してください。10兆円以上になる場合は、9,999,999,999と入力してください" sqref="E233:J233" xr:uid="{A888A3EA-3A31-4EF3-929D-9153166ADED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3:O233" xr:uid="{7D02D786-3626-402C-9E8E-FFC8145A40C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3:S233" xr:uid="{BE6A71B4-C22B-4F0C-92A9-50D9D3E3817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3:U233" xr:uid="{F674AF50-B6DD-406C-AE2A-2FEC6D54981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33:Y233" xr:uid="{B155F78B-049B-4C1D-A418-0C31E92046A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6:M236" xr:uid="{AB4BE90A-BBF4-4E07-8DAB-299A8D4B566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7:M237" xr:uid="{37AEC10A-4B14-44E6-8152-3940A7DE5D5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8:M238" xr:uid="{02CD61B2-E8D4-4AB5-AD17-1AA98985CD7E}">
      <formula1>-9999999999</formula1>
      <formula2>9999999999</formula2>
    </dataValidation>
    <dataValidation type="list" imeMode="halfAlpha" allowBlank="1" showInputMessage="1" showErrorMessage="1" error="リストから選択してください" sqref="H244:I256" xr:uid="{FF5F4711-6A24-454B-B937-5B6C1A0DFC51}">
      <formula1>"○,　"</formula1>
    </dataValidation>
    <dataValidation type="list" imeMode="halfAlpha" allowBlank="1" showInputMessage="1" showErrorMessage="1" error="リストから選択してください" sqref="O244" xr:uid="{7A5DCC6A-FDCF-4C44-A8E3-2BA8BA437065}">
      <formula1>"○,　"</formula1>
    </dataValidation>
    <dataValidation type="list" imeMode="halfAlpha" allowBlank="1" showInputMessage="1" showErrorMessage="1" error="リストから選択してください" sqref="O245" xr:uid="{9DDD5044-2305-487B-AE60-E094D2AD28F4}">
      <formula1>"○,　"</formula1>
    </dataValidation>
    <dataValidation type="list" imeMode="halfAlpha" allowBlank="1" showInputMessage="1" showErrorMessage="1" error="リストから選択してください" sqref="O246" xr:uid="{DDAF851E-8E9E-45D4-B5E1-A59010D1C54C}">
      <formula1>"○,　"</formula1>
    </dataValidation>
    <dataValidation type="list" imeMode="halfAlpha" allowBlank="1" showInputMessage="1" showErrorMessage="1" error="リストから選択してください" sqref="O247" xr:uid="{9492765B-3CA6-40F4-BBE7-8DA73C514BE0}">
      <formula1>"○,　"</formula1>
    </dataValidation>
    <dataValidation type="list" imeMode="halfAlpha" allowBlank="1" showInputMessage="1" showErrorMessage="1" error="リストから選択してください" sqref="O248" xr:uid="{9659FBCA-D47B-41CD-9C4E-DA1C6C3D4978}">
      <formula1>"○,　"</formula1>
    </dataValidation>
    <dataValidation type="list" imeMode="halfAlpha" allowBlank="1" showInputMessage="1" showErrorMessage="1" error="リストから選択してください" sqref="O249" xr:uid="{275E1FA1-280B-4871-80B2-7BCD1CADD2C3}">
      <formula1>"○,　"</formula1>
    </dataValidation>
    <dataValidation type="list" imeMode="halfAlpha" allowBlank="1" showInputMessage="1" showErrorMessage="1" error="リストから選択してください" sqref="O250" xr:uid="{C7A3F4FA-D181-47FF-A87D-7D47DED4486F}">
      <formula1>"○,　"</formula1>
    </dataValidation>
    <dataValidation type="list" imeMode="halfAlpha" allowBlank="1" showInputMessage="1" showErrorMessage="1" error="リストから選択してください" sqref="O251" xr:uid="{7B678442-1095-4F27-8C4C-CD1C7B8AFF95}">
      <formula1>"○,　"</formula1>
    </dataValidation>
    <dataValidation type="list" imeMode="halfAlpha" allowBlank="1" showInputMessage="1" showErrorMessage="1" error="リストから選択してください" sqref="O252" xr:uid="{C6323445-D755-44EF-A817-B16B6C2F43B4}">
      <formula1>"○,　"</formula1>
    </dataValidation>
    <dataValidation type="list" imeMode="halfAlpha" allowBlank="1" showInputMessage="1" showErrorMessage="1" error="リストから選択してください" sqref="O253" xr:uid="{4599008F-666E-4768-95BD-FCEB7DB978B0}">
      <formula1>"○,　"</formula1>
    </dataValidation>
    <dataValidation type="list" imeMode="halfAlpha" allowBlank="1" showInputMessage="1" showErrorMessage="1" error="リストから選択してください" sqref="O254" xr:uid="{43353ADA-DBB7-4D07-9C76-1223E6B54D74}">
      <formula1>"○,　"</formula1>
    </dataValidation>
    <dataValidation type="list" imeMode="halfAlpha" allowBlank="1" showInputMessage="1" showErrorMessage="1" error="リストから選択してください" sqref="O255" xr:uid="{8C73E7B5-8B9E-4E1D-8D50-BAF0061E9EDE}">
      <formula1>"○,　"</formula1>
    </dataValidation>
    <dataValidation type="list" imeMode="halfAlpha" allowBlank="1" showInputMessage="1" showErrorMessage="1" error="リストから選択してください" sqref="O256" xr:uid="{1E773F40-2A98-498D-B3B5-C2140F9DEBC1}">
      <formula1>"○,　"</formula1>
    </dataValidation>
    <dataValidation type="list" imeMode="halfAlpha" allowBlank="1" showInputMessage="1" showErrorMessage="1" error="リストから選択してください" sqref="U244:V256" xr:uid="{AF770A33-6A86-42A0-841D-E9D474FB653B}">
      <formula1>"要,否, 　"</formula1>
    </dataValidation>
    <dataValidation type="whole" imeMode="halfAlpha" allowBlank="1" showInputMessage="1" showErrorMessage="1" error="有効な数字を入力してください。10兆円以上になる場合は、9,999,999,999と入力してください" sqref="W244:Y256" xr:uid="{89186D84-D827-4944-8081-945CF081CC8B}">
      <formula1>-9999999999</formula1>
      <formula2>9999999999</formula2>
    </dataValidation>
    <dataValidation type="list" imeMode="halfAlpha" allowBlank="1" showInputMessage="1" showErrorMessage="1" error="リストから選択してください" sqref="H257:I264" xr:uid="{72F1FDE2-E570-4735-A84A-D5E58204E623}">
      <formula1>"○,　"</formula1>
    </dataValidation>
    <dataValidation type="list" imeMode="halfAlpha" allowBlank="1" showInputMessage="1" showErrorMessage="1" error="リストから選択してください" sqref="O257" xr:uid="{DAF5D046-590D-4A2C-B0DB-7782ACBA747E}">
      <formula1>"○,　"</formula1>
    </dataValidation>
    <dataValidation type="list" imeMode="halfAlpha" allowBlank="1" showInputMessage="1" showErrorMessage="1" error="リストから選択してください" sqref="O258" xr:uid="{220712BA-0C25-4594-8320-D209F0C01A5D}">
      <formula1>"○,　"</formula1>
    </dataValidation>
    <dataValidation type="list" imeMode="halfAlpha" allowBlank="1" showInputMessage="1" showErrorMessage="1" error="リストから選択してください" sqref="O259" xr:uid="{BA5034E1-733E-4D59-8EF8-F09B94260B2A}">
      <formula1>"○,　"</formula1>
    </dataValidation>
    <dataValidation type="list" imeMode="halfAlpha" allowBlank="1" showInputMessage="1" showErrorMessage="1" error="リストから選択してください" sqref="O260" xr:uid="{27F4D292-D603-46F2-86BE-8E15EC603BEA}">
      <formula1>"○,　"</formula1>
    </dataValidation>
    <dataValidation type="list" imeMode="halfAlpha" allowBlank="1" showInputMessage="1" showErrorMessage="1" error="リストから選択してください" sqref="O261" xr:uid="{76D6228F-0F3C-4C3F-94DC-6B42C78518FA}">
      <formula1>"○,　"</formula1>
    </dataValidation>
    <dataValidation type="list" imeMode="halfAlpha" allowBlank="1" showInputMessage="1" showErrorMessage="1" error="リストから選択してください" sqref="O262" xr:uid="{22FA0EFF-704D-406D-879A-9A97FC031061}">
      <formula1>"○,　"</formula1>
    </dataValidation>
    <dataValidation type="list" imeMode="halfAlpha" allowBlank="1" showInputMessage="1" showErrorMessage="1" error="リストから選択してください" sqref="O263" xr:uid="{2802E1F6-3401-490C-A516-B1B2C00FE2E4}">
      <formula1>"○,　"</formula1>
    </dataValidation>
    <dataValidation type="list" imeMode="halfAlpha" allowBlank="1" showInputMessage="1" showErrorMessage="1" error="リストから選択してください" sqref="O264" xr:uid="{20326D44-D6AE-473B-BCCE-0F2681B42E3A}">
      <formula1>"○,　"</formula1>
    </dataValidation>
    <dataValidation type="list" imeMode="halfAlpha" allowBlank="1" showInputMessage="1" showErrorMessage="1" error="リストから選択してください" sqref="U257:V264" xr:uid="{D85D1C0A-F373-4102-AE29-DB16D8091D74}">
      <formula1>"要,否, 　"</formula1>
    </dataValidation>
    <dataValidation type="whole" imeMode="halfAlpha" allowBlank="1" showInputMessage="1" showErrorMessage="1" error="有効な数字を入力してください。10兆円以上になる場合は、9,999,999,999と入力してください" sqref="W257:Y264" xr:uid="{DF947A22-44DC-434B-8A2D-5B2DD6077978}">
      <formula1>-9999999999</formula1>
      <formula2>9999999999</formula2>
    </dataValidation>
    <dataValidation type="list" imeMode="halfAlpha" allowBlank="1" showInputMessage="1" showErrorMessage="1" error="リストから選択してください" sqref="H265:I275" xr:uid="{EED4D9EA-9619-49D7-8D3C-7732AC45714A}">
      <formula1>"○,　"</formula1>
    </dataValidation>
    <dataValidation type="list" imeMode="halfAlpha" allowBlank="1" showInputMessage="1" showErrorMessage="1" error="リストから選択してください" sqref="O265" xr:uid="{D06ABB94-C147-49CE-A17E-DB231B1D5F75}">
      <formula1>"○,　"</formula1>
    </dataValidation>
    <dataValidation type="list" imeMode="halfAlpha" allowBlank="1" showInputMessage="1" showErrorMessage="1" error="リストから選択してください" sqref="O266" xr:uid="{288FA598-0323-4DB0-A5E2-AB506B542BEB}">
      <formula1>"○,　"</formula1>
    </dataValidation>
    <dataValidation type="list" imeMode="halfAlpha" allowBlank="1" showInputMessage="1" showErrorMessage="1" error="リストから選択してください" sqref="O267" xr:uid="{050B172C-1150-483B-B94C-E27892E86BB9}">
      <formula1>"○,　"</formula1>
    </dataValidation>
    <dataValidation type="list" imeMode="halfAlpha" allowBlank="1" showInputMessage="1" showErrorMessage="1" error="リストから選択してください" sqref="O268" xr:uid="{E24F6493-3004-476E-9098-829DBBA064CF}">
      <formula1>"○,　"</formula1>
    </dataValidation>
    <dataValidation type="list" imeMode="halfAlpha" allowBlank="1" showInputMessage="1" showErrorMessage="1" error="リストから選択してください" sqref="O269" xr:uid="{415B5A62-9CC2-4C3E-A5C9-08A2E13AB03E}">
      <formula1>"○,　"</formula1>
    </dataValidation>
    <dataValidation type="list" imeMode="halfAlpha" allowBlank="1" showInputMessage="1" showErrorMessage="1" error="リストから選択してください" sqref="O270" xr:uid="{C94E59D6-7577-48B2-AE30-54AA5249CD27}">
      <formula1>"○,　"</formula1>
    </dataValidation>
    <dataValidation type="list" imeMode="halfAlpha" allowBlank="1" showInputMessage="1" showErrorMessage="1" error="リストから選択してください" sqref="O271" xr:uid="{42F80C6A-649C-4F39-9E5D-97BE61B925BC}">
      <formula1>"○,　"</formula1>
    </dataValidation>
    <dataValidation type="list" imeMode="halfAlpha" allowBlank="1" showInputMessage="1" showErrorMessage="1" error="リストから選択してください" sqref="O272" xr:uid="{A0473FF9-CA8F-4404-81B8-54A920E85FF9}">
      <formula1>"○,　"</formula1>
    </dataValidation>
    <dataValidation type="list" imeMode="halfAlpha" allowBlank="1" showInputMessage="1" showErrorMessage="1" error="リストから選択してください" sqref="O273" xr:uid="{0E59752C-1FA9-455F-A43D-12C929846139}">
      <formula1>"○,　"</formula1>
    </dataValidation>
    <dataValidation type="list" imeMode="halfAlpha" allowBlank="1" showInputMessage="1" showErrorMessage="1" error="リストから選択してください" sqref="O274" xr:uid="{22254643-6F5D-486D-816A-4C0D02A90C6B}">
      <formula1>"○,　"</formula1>
    </dataValidation>
    <dataValidation type="list" imeMode="halfAlpha" allowBlank="1" showInputMessage="1" showErrorMessage="1" error="リストから選択してください" sqref="O275" xr:uid="{CE9A9F54-32EA-45E7-887F-9D2C65BC8AAB}">
      <formula1>"○,　"</formula1>
    </dataValidation>
    <dataValidation type="list" imeMode="halfAlpha" allowBlank="1" showInputMessage="1" showErrorMessage="1" error="リストから選択してください" sqref="U265:V275" xr:uid="{3082E1B6-648C-4F89-8640-672FBB8F7661}">
      <formula1>"要,否, 　"</formula1>
    </dataValidation>
    <dataValidation type="whole" imeMode="halfAlpha" allowBlank="1" showInputMessage="1" showErrorMessage="1" error="有効な数字を入力してください。10兆円以上になる場合は、9,999,999,999と入力してください" sqref="W265:Y275" xr:uid="{74FFA15C-B6ED-464B-8E8D-A52979F64781}">
      <formula1>-9999999999</formula1>
      <formula2>9999999999</formula2>
    </dataValidation>
    <dataValidation type="list" imeMode="halfAlpha" allowBlank="1" showInputMessage="1" showErrorMessage="1" error="リストから選択してください" sqref="H276:I286" xr:uid="{9D70C688-DF9E-4C9A-909D-C646CD4964B6}">
      <formula1>"○,　"</formula1>
    </dataValidation>
    <dataValidation type="list" imeMode="halfAlpha" allowBlank="1" showInputMessage="1" showErrorMessage="1" error="リストから選択してください" sqref="O276" xr:uid="{DD29E965-F362-43C1-96F8-27F649BB758D}">
      <formula1>"○,　"</formula1>
    </dataValidation>
    <dataValidation type="list" imeMode="halfAlpha" allowBlank="1" showInputMessage="1" showErrorMessage="1" error="リストから選択してください" sqref="O277" xr:uid="{04E3737A-1B31-4BD8-9097-75B3A733535D}">
      <formula1>"○,　"</formula1>
    </dataValidation>
    <dataValidation type="list" imeMode="halfAlpha" allowBlank="1" showInputMessage="1" showErrorMessage="1" error="リストから選択してください" sqref="O278" xr:uid="{F70F7530-DA55-484A-BD34-86CC8A9F3B66}">
      <formula1>"○,　"</formula1>
    </dataValidation>
    <dataValidation type="list" imeMode="halfAlpha" allowBlank="1" showInputMessage="1" showErrorMessage="1" error="リストから選択してください" sqref="O279" xr:uid="{21D8AA85-8C9A-4564-BB32-C1038FDEEF73}">
      <formula1>"○,　"</formula1>
    </dataValidation>
    <dataValidation type="list" imeMode="halfAlpha" allowBlank="1" showInputMessage="1" showErrorMessage="1" error="リストから選択してください" sqref="O280" xr:uid="{7C35195A-F6AF-4F21-9386-E1DE76F41261}">
      <formula1>"○,　"</formula1>
    </dataValidation>
    <dataValidation type="list" imeMode="halfAlpha" allowBlank="1" showInputMessage="1" showErrorMessage="1" error="リストから選択してください" sqref="O281" xr:uid="{04C397F2-1EC4-443E-858F-A5DB7571B74D}">
      <formula1>"○,　"</formula1>
    </dataValidation>
    <dataValidation type="list" imeMode="halfAlpha" allowBlank="1" showInputMessage="1" showErrorMessage="1" error="リストから選択してください" sqref="O282" xr:uid="{4E8B9224-68C3-4CDB-A7B3-C3D8A12D79AB}">
      <formula1>"○,　"</formula1>
    </dataValidation>
    <dataValidation type="list" imeMode="halfAlpha" allowBlank="1" showInputMessage="1" showErrorMessage="1" error="リストから選択してください" sqref="O283" xr:uid="{5B49100F-C9F1-49A7-A779-379A87F6D098}">
      <formula1>"○,　"</formula1>
    </dataValidation>
    <dataValidation type="list" imeMode="halfAlpha" allowBlank="1" showInputMessage="1" showErrorMessage="1" error="リストから選択してください" sqref="O284" xr:uid="{053CCF9F-65F7-4207-9011-D93E1B209AC4}">
      <formula1>"○,　"</formula1>
    </dataValidation>
    <dataValidation type="list" imeMode="halfAlpha" allowBlank="1" showInputMessage="1" showErrorMessage="1" error="リストから選択してください" sqref="O285" xr:uid="{98ADEEB6-E5E2-4EF9-A0EA-12EEACE2F929}">
      <formula1>"○,　"</formula1>
    </dataValidation>
    <dataValidation type="list" imeMode="halfAlpha" allowBlank="1" showInputMessage="1" showErrorMessage="1" error="リストから選択してください" sqref="O286" xr:uid="{25681D64-0899-4E01-B1AC-9E7BA18C4A25}">
      <formula1>"○,　"</formula1>
    </dataValidation>
    <dataValidation type="list" imeMode="halfAlpha" allowBlank="1" showInputMessage="1" showErrorMessage="1" error="リストから選択してください" sqref="U276:V286" xr:uid="{01B07712-3801-4224-93DD-EA4BB1105D54}">
      <formula1>"要,否, 　"</formula1>
    </dataValidation>
    <dataValidation type="whole" imeMode="halfAlpha" allowBlank="1" showInputMessage="1" showErrorMessage="1" error="有効な数字を入力してください。10兆円以上になる場合は、9,999,999,999と入力してください" sqref="W276:Y286" xr:uid="{EC689314-85C2-4979-A31B-B68CBCC0BC9B}">
      <formula1>-9999999999</formula1>
      <formula2>9999999999</formula2>
    </dataValidation>
    <dataValidation type="list" imeMode="halfAlpha" allowBlank="1" showInputMessage="1" showErrorMessage="1" error="リストから選択してください" sqref="H287:I298" xr:uid="{53AD9546-95FD-4733-B1A4-417CAE2E0638}">
      <formula1>"○,　"</formula1>
    </dataValidation>
    <dataValidation type="list" imeMode="halfAlpha" allowBlank="1" showInputMessage="1" showErrorMessage="1" error="リストから選択してください" sqref="O287" xr:uid="{825802A7-DC45-4919-B3CA-05FB95041669}">
      <formula1>"○,　"</formula1>
    </dataValidation>
    <dataValidation type="list" imeMode="halfAlpha" allowBlank="1" showInputMessage="1" showErrorMessage="1" error="リストから選択してください" sqref="O288" xr:uid="{A9CEC0B7-B4BE-4112-A0C9-938DD88D1B28}">
      <formula1>"○,　"</formula1>
    </dataValidation>
    <dataValidation type="list" imeMode="halfAlpha" allowBlank="1" showInputMessage="1" showErrorMessage="1" error="リストから選択してください" sqref="O289" xr:uid="{A38CECB4-7387-48D8-BB06-C66D6F0BA1F3}">
      <formula1>"○,　"</formula1>
    </dataValidation>
    <dataValidation type="list" imeMode="halfAlpha" allowBlank="1" showInputMessage="1" showErrorMessage="1" error="リストから選択してください" sqref="O290" xr:uid="{E282A45A-358B-4C7C-A039-B5144885E125}">
      <formula1>"○,　"</formula1>
    </dataValidation>
    <dataValidation type="list" imeMode="halfAlpha" allowBlank="1" showInputMessage="1" showErrorMessage="1" error="リストから選択してください" sqref="O291" xr:uid="{485969CB-2118-41D2-955D-0569ED8D459F}">
      <formula1>"○,　"</formula1>
    </dataValidation>
    <dataValidation type="list" imeMode="halfAlpha" allowBlank="1" showInputMessage="1" showErrorMessage="1" error="リストから選択してください" sqref="O292" xr:uid="{F8F10C34-591F-4A8C-A6D9-5A7A1C3693BC}">
      <formula1>"○,　"</formula1>
    </dataValidation>
    <dataValidation type="list" imeMode="halfAlpha" allowBlank="1" showInputMessage="1" showErrorMessage="1" error="リストから選択してください" sqref="O293" xr:uid="{109233E8-300F-48C6-AA36-2ABA8660F395}">
      <formula1>"○,　"</formula1>
    </dataValidation>
    <dataValidation type="list" imeMode="halfAlpha" allowBlank="1" showInputMessage="1" showErrorMessage="1" error="リストから選択してください" sqref="O294" xr:uid="{CCDC047D-22CE-46FE-A62C-F6BD61832A9D}">
      <formula1>"○,　"</formula1>
    </dataValidation>
    <dataValidation type="list" imeMode="halfAlpha" allowBlank="1" showInputMessage="1" showErrorMessage="1" error="リストから選択してください" sqref="O295" xr:uid="{AD0B214E-95DE-4543-84E8-DAEC39612D1E}">
      <formula1>"○,　"</formula1>
    </dataValidation>
    <dataValidation type="list" imeMode="halfAlpha" allowBlank="1" showInputMessage="1" showErrorMessage="1" error="リストから選択してください" sqref="O296" xr:uid="{1EB43A7F-96C4-4289-B06D-B02F7CFFFBF9}">
      <formula1>"○,　"</formula1>
    </dataValidation>
    <dataValidation type="list" imeMode="halfAlpha" allowBlank="1" showInputMessage="1" showErrorMessage="1" error="リストから選択してください" sqref="O297" xr:uid="{EDE2C898-2FD2-4D70-BC96-922E619136D4}">
      <formula1>"○,　"</formula1>
    </dataValidation>
    <dataValidation type="list" imeMode="halfAlpha" allowBlank="1" showInputMessage="1" showErrorMessage="1" error="リストから選択してください" sqref="O298" xr:uid="{6A8D8520-163C-48EC-B3B4-F32A93230FE9}">
      <formula1>"○,　"</formula1>
    </dataValidation>
    <dataValidation type="list" imeMode="halfAlpha" allowBlank="1" showInputMessage="1" showErrorMessage="1" error="リストから選択してください" sqref="U287:V298" xr:uid="{C4F8DC60-8A46-4E81-AFB6-EBEC50126386}">
      <formula1>"要,否, 　"</formula1>
    </dataValidation>
    <dataValidation type="whole" imeMode="halfAlpha" allowBlank="1" showInputMessage="1" showErrorMessage="1" error="有効な数字を入力してください。10兆円以上になる場合は、9,999,999,999と入力してください" sqref="W287:Y298" xr:uid="{EE58910B-89A6-4165-969C-B924FCCF6AD3}">
      <formula1>-9999999999</formula1>
      <formula2>9999999999</formula2>
    </dataValidation>
    <dataValidation type="list" imeMode="halfAlpha" allowBlank="1" showInputMessage="1" showErrorMessage="1" error="リストから選択してください" sqref="H299:I307" xr:uid="{7E4414FC-7672-4672-8D96-3BD133FDB459}">
      <formula1>"○,　"</formula1>
    </dataValidation>
    <dataValidation type="list" imeMode="halfAlpha" allowBlank="1" showInputMessage="1" showErrorMessage="1" error="リストから選択してください" sqref="O299" xr:uid="{A25152C8-DAE9-42D6-9864-CCC775C9F79D}">
      <formula1>"○,　"</formula1>
    </dataValidation>
    <dataValidation type="list" imeMode="halfAlpha" allowBlank="1" showInputMessage="1" showErrorMessage="1" error="リストから選択してください" sqref="O300" xr:uid="{A2B46AF4-D45E-4978-8165-8106F11BB545}">
      <formula1>"○,　"</formula1>
    </dataValidation>
    <dataValidation type="list" imeMode="halfAlpha" allowBlank="1" showInputMessage="1" showErrorMessage="1" error="リストから選択してください" sqref="O301" xr:uid="{1BDD187B-D037-4078-9AA2-73C64AA2442E}">
      <formula1>"○,　"</formula1>
    </dataValidation>
    <dataValidation type="list" imeMode="halfAlpha" allowBlank="1" showInputMessage="1" showErrorMessage="1" error="リストから選択してください" sqref="O302" xr:uid="{9F02AA7C-7CE2-4ACC-AB39-945B280282D9}">
      <formula1>"○,　"</formula1>
    </dataValidation>
    <dataValidation type="list" imeMode="halfAlpha" allowBlank="1" showInputMessage="1" showErrorMessage="1" error="リストから選択してください" sqref="O303" xr:uid="{5E12FF99-338C-47E2-BD16-C62E00E2AE06}">
      <formula1>"○,　"</formula1>
    </dataValidation>
    <dataValidation type="list" imeMode="halfAlpha" allowBlank="1" showInputMessage="1" showErrorMessage="1" error="リストから選択してください" sqref="O304" xr:uid="{B92450AF-B126-4543-990D-C0D3CE5220DE}">
      <formula1>"○,　"</formula1>
    </dataValidation>
    <dataValidation type="list" imeMode="halfAlpha" allowBlank="1" showInputMessage="1" showErrorMessage="1" error="リストから選択してください" sqref="O305" xr:uid="{B0F7A239-ECB1-4985-B4D7-E1EE775B6D5F}">
      <formula1>"○,　"</formula1>
    </dataValidation>
    <dataValidation type="list" imeMode="halfAlpha" allowBlank="1" showInputMessage="1" showErrorMessage="1" error="リストから選択してください" sqref="O306" xr:uid="{B13E55FF-4CA8-498A-B6A7-59F0DC99882C}">
      <formula1>"○,　"</formula1>
    </dataValidation>
    <dataValidation type="list" imeMode="halfAlpha" allowBlank="1" showInputMessage="1" showErrorMessage="1" error="リストから選択してください" sqref="O307" xr:uid="{F5B3D414-082C-4737-9E45-C4472CD44ADB}">
      <formula1>"○,　"</formula1>
    </dataValidation>
    <dataValidation type="list" imeMode="halfAlpha" allowBlank="1" showInputMessage="1" showErrorMessage="1" error="リストから選択してください" sqref="U299:V307" xr:uid="{E259F930-F1D0-417F-B044-CF184E409F57}">
      <formula1>"要,否, 　"</formula1>
    </dataValidation>
    <dataValidation type="whole" imeMode="halfAlpha" allowBlank="1" showInputMessage="1" showErrorMessage="1" error="有効な数字を入力してください。10兆円以上になる場合は、9,999,999,999と入力してください" sqref="W299:Y307" xr:uid="{EEC8EB61-487B-4AF5-92E6-AF20130DBF46}">
      <formula1>-9999999999</formula1>
      <formula2>9999999999</formula2>
    </dataValidation>
    <dataValidation type="list" imeMode="halfAlpha" allowBlank="1" showInputMessage="1" showErrorMessage="1" error="リストから選択してください" sqref="H308:I317" xr:uid="{C2A59343-53B0-4131-996F-09130F293A93}">
      <formula1>"○,　"</formula1>
    </dataValidation>
    <dataValidation type="list" imeMode="halfAlpha" allowBlank="1" showInputMessage="1" showErrorMessage="1" error="リストから選択してください" sqref="O308" xr:uid="{F5821E14-F0C8-49AC-A4F3-74559BDA339C}">
      <formula1>"○,　"</formula1>
    </dataValidation>
    <dataValidation type="list" imeMode="halfAlpha" allowBlank="1" showInputMessage="1" showErrorMessage="1" error="リストから選択してください" sqref="O309" xr:uid="{1571D2BD-7206-486D-801A-C06D8707E588}">
      <formula1>"○,　"</formula1>
    </dataValidation>
    <dataValidation type="list" imeMode="halfAlpha" allowBlank="1" showInputMessage="1" showErrorMessage="1" error="リストから選択してください" sqref="O310" xr:uid="{D635785A-BC0E-4053-9CEB-A6C816F2116D}">
      <formula1>"○,　"</formula1>
    </dataValidation>
    <dataValidation type="list" imeMode="halfAlpha" allowBlank="1" showInputMessage="1" showErrorMessage="1" error="リストから選択してください" sqref="O311" xr:uid="{5F274C2A-FAF3-42B9-AE81-79EF400770E4}">
      <formula1>"○,　"</formula1>
    </dataValidation>
    <dataValidation type="list" imeMode="halfAlpha" allowBlank="1" showInputMessage="1" showErrorMessage="1" error="リストから選択してください" sqref="O312" xr:uid="{6BB6C9AE-3E0C-4DCB-9C42-8ABAA7CF9DCF}">
      <formula1>"○,　"</formula1>
    </dataValidation>
    <dataValidation type="list" imeMode="halfAlpha" allowBlank="1" showInputMessage="1" showErrorMessage="1" error="リストから選択してください" sqref="O313" xr:uid="{974C69D8-57BB-49EB-8641-995248A66FDE}">
      <formula1>"○,　"</formula1>
    </dataValidation>
    <dataValidation type="list" imeMode="halfAlpha" allowBlank="1" showInputMessage="1" showErrorMessage="1" error="リストから選択してください" sqref="O314" xr:uid="{1BF3DBF9-DCE1-4FDC-AE7D-25B55E4685A2}">
      <formula1>"○,　"</formula1>
    </dataValidation>
    <dataValidation type="list" imeMode="halfAlpha" allowBlank="1" showInputMessage="1" showErrorMessage="1" error="リストから選択してください" sqref="O315" xr:uid="{B1295D50-F55D-499B-99F8-4B9E731BC96C}">
      <formula1>"○,　"</formula1>
    </dataValidation>
    <dataValidation type="list" imeMode="halfAlpha" allowBlank="1" showInputMessage="1" showErrorMessage="1" error="リストから選択してください" sqref="O316" xr:uid="{057C8EE2-DA85-4F71-A1AD-FD5538657870}">
      <formula1>"○,　"</formula1>
    </dataValidation>
    <dataValidation type="list" imeMode="halfAlpha" allowBlank="1" showInputMessage="1" showErrorMessage="1" error="リストから選択してください" sqref="O317" xr:uid="{8F7A2070-4386-48FE-81FA-438087545C94}">
      <formula1>"○,　"</formula1>
    </dataValidation>
    <dataValidation type="list" imeMode="halfAlpha" allowBlank="1" showInputMessage="1" showErrorMessage="1" error="リストから選択してください" sqref="U308:V317" xr:uid="{A2230E4D-A88C-4960-B16A-5174CACCB3DC}">
      <formula1>"要,否, 　"</formula1>
    </dataValidation>
    <dataValidation type="whole" imeMode="halfAlpha" allowBlank="1" showInputMessage="1" showErrorMessage="1" error="有効な数字を入力してください。10兆円以上になる場合は、9,999,999,999と入力してください" sqref="W308:Y317" xr:uid="{D2636920-3E81-4422-B896-2BA0A4A217F1}">
      <formula1>-9999999999</formula1>
      <formula2>9999999999</formula2>
    </dataValidation>
    <dataValidation type="list" imeMode="halfAlpha" allowBlank="1" showInputMessage="1" showErrorMessage="1" error="リストから選択してください" sqref="H318:I328" xr:uid="{F5CE5A7F-C8D7-4ED8-89FB-82FCCE5A89D8}">
      <formula1>"○,　"</formula1>
    </dataValidation>
    <dataValidation type="list" imeMode="halfAlpha" allowBlank="1" showInputMessage="1" showErrorMessage="1" error="リストから選択してください" sqref="O318" xr:uid="{40FC681E-52A7-4D55-AB25-54206BA937A9}">
      <formula1>"○,　"</formula1>
    </dataValidation>
    <dataValidation type="list" imeMode="halfAlpha" allowBlank="1" showInputMessage="1" showErrorMessage="1" error="リストから選択してください" sqref="O319" xr:uid="{AD5D51F6-F1DB-4D35-BD26-9D22AC4E9CD3}">
      <formula1>"○,　"</formula1>
    </dataValidation>
    <dataValidation type="list" imeMode="halfAlpha" allowBlank="1" showInputMessage="1" showErrorMessage="1" error="リストから選択してください" sqref="O320" xr:uid="{2F7D917C-2BDE-454F-92F2-4FF0AEE6FCAA}">
      <formula1>"○,　"</formula1>
    </dataValidation>
    <dataValidation type="list" imeMode="halfAlpha" allowBlank="1" showInputMessage="1" showErrorMessage="1" error="リストから選択してください" sqref="O321" xr:uid="{23DAC7A2-716F-4E41-AD7C-C15D13C9A211}">
      <formula1>"○,　"</formula1>
    </dataValidation>
    <dataValidation type="list" imeMode="halfAlpha" allowBlank="1" showInputMessage="1" showErrorMessage="1" error="リストから選択してください" sqref="O322" xr:uid="{70C75833-C35C-454E-B0BD-9791EFB9F40F}">
      <formula1>"○,　"</formula1>
    </dataValidation>
    <dataValidation type="list" imeMode="halfAlpha" allowBlank="1" showInputMessage="1" showErrorMessage="1" error="リストから選択してください" sqref="O323" xr:uid="{D9D44385-D4E8-4570-804D-74D4FAD3D3BE}">
      <formula1>"○,　"</formula1>
    </dataValidation>
    <dataValidation type="list" imeMode="halfAlpha" allowBlank="1" showInputMessage="1" showErrorMessage="1" error="リストから選択してください" sqref="O324" xr:uid="{77F46F21-B394-4FD3-88B4-39978D389E97}">
      <formula1>"○,　"</formula1>
    </dataValidation>
    <dataValidation type="list" imeMode="halfAlpha" allowBlank="1" showInputMessage="1" showErrorMessage="1" error="リストから選択してください" sqref="O325" xr:uid="{3E3D8A90-0630-4599-BC9F-717644923E53}">
      <formula1>"○,　"</formula1>
    </dataValidation>
    <dataValidation type="list" imeMode="halfAlpha" allowBlank="1" showInputMessage="1" showErrorMessage="1" error="リストから選択してください" sqref="O326" xr:uid="{5B1FE7E5-9C54-49D6-8548-AF36EAD7D30A}">
      <formula1>"○,　"</formula1>
    </dataValidation>
    <dataValidation type="list" imeMode="halfAlpha" allowBlank="1" showInputMessage="1" showErrorMessage="1" error="リストから選択してください" sqref="O327" xr:uid="{ABCE8707-54B7-4668-90D4-C175999E3FEC}">
      <formula1>"○,　"</formula1>
    </dataValidation>
    <dataValidation type="list" imeMode="halfAlpha" allowBlank="1" showInputMessage="1" showErrorMessage="1" error="リストから選択してください" sqref="O328" xr:uid="{FE29A4CD-608C-4661-992D-50FEBF9211E6}">
      <formula1>"○,　"</formula1>
    </dataValidation>
    <dataValidation type="list" imeMode="halfAlpha" allowBlank="1" showInputMessage="1" showErrorMessage="1" error="リストから選択してください" sqref="U318:V328" xr:uid="{C912BA23-7C67-446A-8FFB-1A90D05FD143}">
      <formula1>"要,否, 　"</formula1>
    </dataValidation>
    <dataValidation type="whole" imeMode="halfAlpha" allowBlank="1" showInputMessage="1" showErrorMessage="1" error="有効な数字を入力してください。10兆円以上になる場合は、9,999,999,999と入力してください" sqref="W318:Y328" xr:uid="{B169C54E-7B73-4011-A608-360E6B35722D}">
      <formula1>-9999999999</formula1>
      <formula2>9999999999</formula2>
    </dataValidation>
    <dataValidation type="list" imeMode="halfAlpha" allowBlank="1" showInputMessage="1" showErrorMessage="1" error="リストから選択してください" sqref="H329:I335" xr:uid="{CA058A07-42AB-4289-B7B6-BBC9B31B903B}">
      <formula1>"○,　"</formula1>
    </dataValidation>
    <dataValidation type="list" imeMode="halfAlpha" allowBlank="1" showInputMessage="1" showErrorMessage="1" error="リストから選択してください" sqref="O329" xr:uid="{1FB1E109-B39C-47A0-AD5A-F3DE12C00FF3}">
      <formula1>"○,　"</formula1>
    </dataValidation>
    <dataValidation type="list" imeMode="halfAlpha" allowBlank="1" showInputMessage="1" showErrorMessage="1" error="リストから選択してください" sqref="O330" xr:uid="{24B36755-B1F6-4810-B31E-E9259D542E73}">
      <formula1>"○,　"</formula1>
    </dataValidation>
    <dataValidation type="list" imeMode="halfAlpha" allowBlank="1" showInputMessage="1" showErrorMessage="1" error="リストから選択してください" sqref="O331" xr:uid="{E4B86392-D812-4913-AFFC-8FCABB8A5811}">
      <formula1>"○,　"</formula1>
    </dataValidation>
    <dataValidation type="list" imeMode="halfAlpha" allowBlank="1" showInputMessage="1" showErrorMessage="1" error="リストから選択してください" sqref="O332" xr:uid="{F32FECBB-5EF8-448E-8C50-31317368365C}">
      <formula1>"○,　"</formula1>
    </dataValidation>
    <dataValidation type="list" imeMode="halfAlpha" allowBlank="1" showInputMessage="1" showErrorMessage="1" error="リストから選択してください" sqref="O333" xr:uid="{BF60C372-2205-49BF-BAEC-7B619F9FEF23}">
      <formula1>"○,　"</formula1>
    </dataValidation>
    <dataValidation type="list" imeMode="halfAlpha" allowBlank="1" showInputMessage="1" showErrorMessage="1" error="リストから選択してください" sqref="O334" xr:uid="{A4BC6239-6124-4BA9-9EE8-700A74575A8C}">
      <formula1>"○,　"</formula1>
    </dataValidation>
    <dataValidation type="list" imeMode="halfAlpha" allowBlank="1" showInputMessage="1" showErrorMessage="1" error="リストから選択してください" sqref="O335" xr:uid="{0F807FF1-23E0-4E19-9600-5C10B31F90D3}">
      <formula1>"○,　"</formula1>
    </dataValidation>
    <dataValidation type="list" imeMode="halfAlpha" allowBlank="1" showInputMessage="1" showErrorMessage="1" error="リストから選択してください" sqref="U329:V335" xr:uid="{070E3586-5DE1-4B05-A94A-CD6E9800A2CD}">
      <formula1>"要,否, 　"</formula1>
    </dataValidation>
    <dataValidation type="whole" imeMode="halfAlpha" allowBlank="1" showInputMessage="1" showErrorMessage="1" error="有効な数字を入力してください。10兆円以上になる場合は、9,999,999,999と入力してください" sqref="W329:Y335" xr:uid="{A61341E7-EA90-40FA-ACEB-22D017B032F1}">
      <formula1>-9999999999</formula1>
      <formula2>9999999999</formula2>
    </dataValidation>
    <dataValidation type="list" imeMode="halfAlpha" allowBlank="1" showInputMessage="1" showErrorMessage="1" error="リストから選択してください" sqref="H336:I344" xr:uid="{07C19633-37D0-4685-B38F-E0F73E665487}">
      <formula1>"○,　"</formula1>
    </dataValidation>
    <dataValidation type="list" imeMode="halfAlpha" allowBlank="1" showInputMessage="1" showErrorMessage="1" error="リストから選択してください" sqref="O336" xr:uid="{DD7EAD76-5703-4DDD-A92F-C5968E9A4B1A}">
      <formula1>"○,　"</formula1>
    </dataValidation>
    <dataValidation type="list" imeMode="halfAlpha" allowBlank="1" showInputMessage="1" showErrorMessage="1" error="リストから選択してください" sqref="O337" xr:uid="{C7817455-C8B7-4F68-98DA-CB167CDF4AC5}">
      <formula1>"○,　"</formula1>
    </dataValidation>
    <dataValidation type="list" imeMode="halfAlpha" allowBlank="1" showInputMessage="1" showErrorMessage="1" error="リストから選択してください" sqref="O338" xr:uid="{133C7B0C-21DB-4538-9336-FC12D8D314AD}">
      <formula1>"○,　"</formula1>
    </dataValidation>
    <dataValidation type="list" imeMode="halfAlpha" allowBlank="1" showInputMessage="1" showErrorMessage="1" error="リストから選択してください" sqref="O339" xr:uid="{9F767807-8ED0-46FB-9A97-33F0C2B2C113}">
      <formula1>"○,　"</formula1>
    </dataValidation>
    <dataValidation type="list" imeMode="halfAlpha" allowBlank="1" showInputMessage="1" showErrorMessage="1" error="リストから選択してください" sqref="O340" xr:uid="{F3210CB7-BA31-482A-9FDF-408BA85B395F}">
      <formula1>"○,　"</formula1>
    </dataValidation>
    <dataValidation type="list" imeMode="halfAlpha" allowBlank="1" showInputMessage="1" showErrorMessage="1" error="リストから選択してください" sqref="O341" xr:uid="{3A58237C-F009-48DB-ABC3-5012B445E782}">
      <formula1>"○,　"</formula1>
    </dataValidation>
    <dataValidation type="list" imeMode="halfAlpha" allowBlank="1" showInputMessage="1" showErrorMessage="1" error="リストから選択してください" sqref="O342" xr:uid="{1F98827B-5D69-490E-846E-BC3729D1FFCF}">
      <formula1>"○,　"</formula1>
    </dataValidation>
    <dataValidation type="list" imeMode="halfAlpha" allowBlank="1" showInputMessage="1" showErrorMessage="1" error="リストから選択してください" sqref="O343" xr:uid="{0B0C0C96-4355-42DA-8D06-267278449BF6}">
      <formula1>"○,　"</formula1>
    </dataValidation>
    <dataValidation type="list" imeMode="halfAlpha" allowBlank="1" showInputMessage="1" showErrorMessage="1" error="リストから選択してください" sqref="O344" xr:uid="{9080C8D6-DE54-4CDA-AF76-D18513282018}">
      <formula1>"○,　"</formula1>
    </dataValidation>
    <dataValidation type="list" imeMode="halfAlpha" allowBlank="1" showInputMessage="1" showErrorMessage="1" error="リストから選択してください" sqref="U336:V344" xr:uid="{3DC5CE36-78D3-4249-9FE6-9D456E89A042}">
      <formula1>"要,否, 　"</formula1>
    </dataValidation>
    <dataValidation type="whole" imeMode="halfAlpha" allowBlank="1" showInputMessage="1" showErrorMessage="1" error="有効な数字を入力してください。10兆円以上になる場合は、9,999,999,999と入力してください" sqref="W336:Y344" xr:uid="{1949EBE3-E556-4A47-9AA4-1315F43608E0}">
      <formula1>-9999999999</formula1>
      <formula2>9999999999</formula2>
    </dataValidation>
    <dataValidation type="list" imeMode="halfAlpha" allowBlank="1" showInputMessage="1" showErrorMessage="1" error="リストから選択してください" sqref="H345:I352" xr:uid="{C801AFEB-3F39-4209-AAEF-0C1A90D7B929}">
      <formula1>"○,　"</formula1>
    </dataValidation>
    <dataValidation type="list" imeMode="halfAlpha" allowBlank="1" showInputMessage="1" showErrorMessage="1" error="リストから選択してください" sqref="O345" xr:uid="{683C4B34-DD0A-42AC-B4BE-8449DF99AF16}">
      <formula1>"○,　"</formula1>
    </dataValidation>
    <dataValidation type="list" imeMode="halfAlpha" allowBlank="1" showInputMessage="1" showErrorMessage="1" error="リストから選択してください" sqref="O346" xr:uid="{183E0E61-F7FB-4F9F-AA3D-C1497593DF7E}">
      <formula1>"○,　"</formula1>
    </dataValidation>
    <dataValidation type="list" imeMode="halfAlpha" allowBlank="1" showInputMessage="1" showErrorMessage="1" error="リストから選択してください" sqref="O347" xr:uid="{AF4561E8-7505-42E5-B34F-902070062255}">
      <formula1>"○,　"</formula1>
    </dataValidation>
    <dataValidation type="list" imeMode="halfAlpha" allowBlank="1" showInputMessage="1" showErrorMessage="1" error="リストから選択してください" sqref="O348" xr:uid="{68A5E030-915E-4CA8-B520-5BCA488ADCBF}">
      <formula1>"○,　"</formula1>
    </dataValidation>
    <dataValidation type="list" imeMode="halfAlpha" allowBlank="1" showInputMessage="1" showErrorMessage="1" error="リストから選択してください" sqref="O349" xr:uid="{4257D5F6-16B2-4557-B570-5210D30EC4DD}">
      <formula1>"○,　"</formula1>
    </dataValidation>
    <dataValidation type="list" imeMode="halfAlpha" allowBlank="1" showInputMessage="1" showErrorMessage="1" error="リストから選択してください" sqref="O350" xr:uid="{9DAD7992-5DD2-4EDD-BC91-7D6C12762AF9}">
      <formula1>"○,　"</formula1>
    </dataValidation>
    <dataValidation type="list" imeMode="halfAlpha" allowBlank="1" showInputMessage="1" showErrorMessage="1" error="リストから選択してください" sqref="O351" xr:uid="{CAF70DDC-CA8C-4925-8CF1-063B905EA294}">
      <formula1>"○,　"</formula1>
    </dataValidation>
    <dataValidation type="list" imeMode="halfAlpha" allowBlank="1" showInputMessage="1" showErrorMessage="1" error="リストから選択してください" sqref="O352" xr:uid="{4FF752DE-0A77-4AA9-9EE2-0B741CBF5AFF}">
      <formula1>"○,　"</formula1>
    </dataValidation>
    <dataValidation type="list" imeMode="halfAlpha" allowBlank="1" showInputMessage="1" showErrorMessage="1" error="リストから選択してください" sqref="U345:V352" xr:uid="{0B584DE4-9BF8-449D-B419-5F7FE4CACE9C}">
      <formula1>"要,否, 　"</formula1>
    </dataValidation>
    <dataValidation type="whole" imeMode="halfAlpha" allowBlank="1" showInputMessage="1" showErrorMessage="1" error="有効な数字を入力してください。10兆円以上になる場合は、9,999,999,999と入力してください" sqref="W345:Y352" xr:uid="{03F21943-4B5D-46CD-8833-122E1E0EE1C3}">
      <formula1>-9999999999</formula1>
      <formula2>9999999999</formula2>
    </dataValidation>
    <dataValidation type="list" imeMode="halfAlpha" allowBlank="1" showInputMessage="1" showErrorMessage="1" error="リストから選択してください" sqref="H353:I358" xr:uid="{510B52C9-D8FC-404E-A6C7-1E71B62C4C69}">
      <formula1>"○,　"</formula1>
    </dataValidation>
    <dataValidation type="list" imeMode="halfAlpha" allowBlank="1" showInputMessage="1" showErrorMessage="1" error="リストから選択してください" sqref="O353" xr:uid="{307D0AED-78DE-4FC4-9ED8-8806D58ED691}">
      <formula1>"○,　"</formula1>
    </dataValidation>
    <dataValidation type="list" imeMode="halfAlpha" allowBlank="1" showInputMessage="1" showErrorMessage="1" error="リストから選択してください" sqref="O354" xr:uid="{BA48A7CA-6060-45D1-960B-343C26B1871C}">
      <formula1>"○,　"</formula1>
    </dataValidation>
    <dataValidation type="list" imeMode="halfAlpha" allowBlank="1" showInputMessage="1" showErrorMessage="1" error="リストから選択してください" sqref="O355" xr:uid="{069B6368-DF46-4AAF-82FF-B911511816F1}">
      <formula1>"○,　"</formula1>
    </dataValidation>
    <dataValidation type="list" imeMode="halfAlpha" allowBlank="1" showInputMessage="1" showErrorMessage="1" error="リストから選択してください" sqref="O356" xr:uid="{9CA25797-09ED-4FEF-9909-0CDFFEE6799E}">
      <formula1>"○,　"</formula1>
    </dataValidation>
    <dataValidation type="list" imeMode="halfAlpha" allowBlank="1" showInputMessage="1" showErrorMessage="1" error="リストから選択してください" sqref="O357" xr:uid="{E3874B54-0D67-4128-96D5-A1D30D9196F9}">
      <formula1>"○,　"</formula1>
    </dataValidation>
    <dataValidation type="list" imeMode="halfAlpha" allowBlank="1" showInputMessage="1" showErrorMessage="1" error="リストから選択してください" sqref="O358" xr:uid="{90C8F5C3-A721-4A30-A303-07D4333C6D81}">
      <formula1>"○,　"</formula1>
    </dataValidation>
    <dataValidation type="list" imeMode="halfAlpha" allowBlank="1" showInputMessage="1" showErrorMessage="1" error="リストから選択してください" sqref="U353:V358" xr:uid="{8291D202-8D7A-4E82-ABA8-1902018B8620}">
      <formula1>"要,否, 　"</formula1>
    </dataValidation>
    <dataValidation type="whole" imeMode="halfAlpha" allowBlank="1" showInputMessage="1" showErrorMessage="1" error="有効な数字を入力してください。10兆円以上になる場合は、9,999,999,999と入力してください" sqref="W353:Y358" xr:uid="{26C55A63-DB40-4A5C-A819-FD38804CD511}">
      <formula1>-9999999999</formula1>
      <formula2>9999999999</formula2>
    </dataValidation>
    <dataValidation type="list" imeMode="halfAlpha" allowBlank="1" showInputMessage="1" showErrorMessage="1" error="リストから選択してください" sqref="H359:I368" xr:uid="{A1608674-11A2-4148-B96C-3F18D0271546}">
      <formula1>"○,　"</formula1>
    </dataValidation>
    <dataValidation type="list" imeMode="halfAlpha" allowBlank="1" showInputMessage="1" showErrorMessage="1" error="リストから選択してください" sqref="O359" xr:uid="{151CC466-3EBD-4696-AFF6-5823B8AA0029}">
      <formula1>"○,　"</formula1>
    </dataValidation>
    <dataValidation type="list" imeMode="halfAlpha" allowBlank="1" showInputMessage="1" showErrorMessage="1" error="リストから選択してください" sqref="O360" xr:uid="{85DD14BF-C6A3-48A2-BB62-D08ACF5903A4}">
      <formula1>"○,　"</formula1>
    </dataValidation>
    <dataValidation type="list" imeMode="halfAlpha" allowBlank="1" showInputMessage="1" showErrorMessage="1" error="リストから選択してください" sqref="O361" xr:uid="{6EFC52C1-2FC9-47FA-AE82-2414C7A0A232}">
      <formula1>"○,　"</formula1>
    </dataValidation>
    <dataValidation type="list" imeMode="halfAlpha" allowBlank="1" showInputMessage="1" showErrorMessage="1" error="リストから選択してください" sqref="O362" xr:uid="{74E74EB0-BFB2-40C6-8EAF-EC836A54E424}">
      <formula1>"○,　"</formula1>
    </dataValidation>
    <dataValidation type="list" imeMode="halfAlpha" allowBlank="1" showInputMessage="1" showErrorMessage="1" error="リストから選択してください" sqref="O363" xr:uid="{890744DB-0769-4377-98E0-EBDDA164E5AD}">
      <formula1>"○,　"</formula1>
    </dataValidation>
    <dataValidation type="list" imeMode="halfAlpha" allowBlank="1" showInputMessage="1" showErrorMessage="1" error="リストから選択してください" sqref="O364" xr:uid="{1CC65130-AEBE-4211-B366-C851AA33598E}">
      <formula1>"○,　"</formula1>
    </dataValidation>
    <dataValidation type="list" imeMode="halfAlpha" allowBlank="1" showInputMessage="1" showErrorMessage="1" error="リストから選択してください" sqref="O365" xr:uid="{C71C15D3-C876-416F-9F09-6576852D4F31}">
      <formula1>"○,　"</formula1>
    </dataValidation>
    <dataValidation type="list" imeMode="halfAlpha" allowBlank="1" showInputMessage="1" showErrorMessage="1" error="リストから選択してください" sqref="O366" xr:uid="{60C776FA-B99C-458B-ACBE-4AA6DAADCD80}">
      <formula1>"○,　"</formula1>
    </dataValidation>
    <dataValidation type="list" imeMode="halfAlpha" allowBlank="1" showInputMessage="1" showErrorMessage="1" error="リストから選択してください" sqref="O367" xr:uid="{89B00F8E-124C-4332-88A1-506D8503C3E0}">
      <formula1>"○,　"</formula1>
    </dataValidation>
    <dataValidation type="list" imeMode="halfAlpha" allowBlank="1" showInputMessage="1" showErrorMessage="1" error="リストから選択してください" sqref="O368" xr:uid="{C99ECA9E-FB59-4225-BDCD-44D78AF7C002}">
      <formula1>"○,　"</formula1>
    </dataValidation>
    <dataValidation type="list" imeMode="halfAlpha" allowBlank="1" showInputMessage="1" showErrorMessage="1" error="リストから選択してください" sqref="U359:V368" xr:uid="{46284EA1-756D-4DF7-9AA7-3C4C72FA53F2}">
      <formula1>"要,否, 　"</formula1>
    </dataValidation>
    <dataValidation type="whole" imeMode="halfAlpha" allowBlank="1" showInputMessage="1" showErrorMessage="1" error="有効な数字を入力してください。10兆円以上になる場合は、9,999,999,999と入力してください" sqref="W359:Y368" xr:uid="{B695CAE7-4C6A-42C1-BAB9-CE19E25424E2}">
      <formula1>-9999999999</formula1>
      <formula2>9999999999</formula2>
    </dataValidation>
    <dataValidation type="list" imeMode="halfAlpha" allowBlank="1" showInputMessage="1" showErrorMessage="1" error="リストから選択してください" sqref="H369:I375" xr:uid="{F87B6075-513A-4F8A-BC4E-80A7987E166B}">
      <formula1>"○,　"</formula1>
    </dataValidation>
    <dataValidation type="list" imeMode="halfAlpha" allowBlank="1" showInputMessage="1" showErrorMessage="1" error="リストから選択してください" sqref="O369" xr:uid="{68F917BA-12B0-4E0E-8575-82C47526232E}">
      <formula1>"○,　"</formula1>
    </dataValidation>
    <dataValidation type="list" imeMode="halfAlpha" allowBlank="1" showInputMessage="1" showErrorMessage="1" error="リストから選択してください" sqref="O370" xr:uid="{AFF61E73-CE10-4024-87DF-7EB1478D6CD7}">
      <formula1>"○,　"</formula1>
    </dataValidation>
    <dataValidation type="list" imeMode="halfAlpha" allowBlank="1" showInputMessage="1" showErrorMessage="1" error="リストから選択してください" sqref="O371" xr:uid="{7CD7684F-FB10-4B13-8FE4-23A8C762619D}">
      <formula1>"○,　"</formula1>
    </dataValidation>
    <dataValidation type="list" imeMode="halfAlpha" allowBlank="1" showInputMessage="1" showErrorMessage="1" error="リストから選択してください" sqref="O372" xr:uid="{ACF6D4AE-5129-4A63-B687-6779C3BB7087}">
      <formula1>"○,　"</formula1>
    </dataValidation>
    <dataValidation type="list" imeMode="halfAlpha" allowBlank="1" showInputMessage="1" showErrorMessage="1" error="リストから選択してください" sqref="O373" xr:uid="{A9B29796-2D88-4E79-ACF2-1D68EA266DD3}">
      <formula1>"○,　"</formula1>
    </dataValidation>
    <dataValidation type="list" imeMode="halfAlpha" allowBlank="1" showInputMessage="1" showErrorMessage="1" error="リストから選択してください" sqref="O374" xr:uid="{6F3E6102-2423-455E-A8F2-FDA1F1AE7EF9}">
      <formula1>"○,　"</formula1>
    </dataValidation>
    <dataValidation type="list" imeMode="halfAlpha" allowBlank="1" showInputMessage="1" showErrorMessage="1" error="リストから選択してください" sqref="O375" xr:uid="{F601EE3B-407A-45E8-8DEC-9178C21DBDF5}">
      <formula1>"○,　"</formula1>
    </dataValidation>
    <dataValidation type="list" imeMode="halfAlpha" allowBlank="1" showInputMessage="1" showErrorMessage="1" error="リストから選択してください" sqref="U369:V375" xr:uid="{AA7C20A1-8516-4AC3-B835-D799075D7C96}">
      <formula1>"要,否, 　"</formula1>
    </dataValidation>
    <dataValidation type="whole" imeMode="halfAlpha" allowBlank="1" showInputMessage="1" showErrorMessage="1" error="有効な数字を入力してください。10兆円以上になる場合は、9,999,999,999と入力してください" sqref="W369:Y375" xr:uid="{70412D83-859A-44A5-A7CF-346164D5E8AB}">
      <formula1>-9999999999</formula1>
      <formula2>9999999999</formula2>
    </dataValidation>
    <dataValidation type="list" imeMode="halfAlpha" allowBlank="1" showInputMessage="1" showErrorMessage="1" error="リストから選択してください" sqref="H376:I386" xr:uid="{305EDAE8-D258-416C-9FCF-4879AFBD329F}">
      <formula1>"○,　"</formula1>
    </dataValidation>
    <dataValidation type="list" imeMode="halfAlpha" allowBlank="1" showInputMessage="1" showErrorMessage="1" error="リストから選択してください" sqref="O376" xr:uid="{3869D5A4-92D1-4982-82CA-48115FE71400}">
      <formula1>"○,　"</formula1>
    </dataValidation>
    <dataValidation type="list" imeMode="halfAlpha" allowBlank="1" showInputMessage="1" showErrorMessage="1" error="リストから選択してください" sqref="O377" xr:uid="{A3C8FAB6-D143-47E9-8A35-6B8FB001C4A0}">
      <formula1>"○,　"</formula1>
    </dataValidation>
    <dataValidation type="list" imeMode="halfAlpha" allowBlank="1" showInputMessage="1" showErrorMessage="1" error="リストから選択してください" sqref="O378" xr:uid="{B2878B88-FCC6-42FA-BA8F-08D6B7305FA6}">
      <formula1>"○,　"</formula1>
    </dataValidation>
    <dataValidation type="list" imeMode="halfAlpha" allowBlank="1" showInputMessage="1" showErrorMessage="1" error="リストから選択してください" sqref="O379" xr:uid="{BE15C66A-443B-4845-BE33-B947DAA52039}">
      <formula1>"○,　"</formula1>
    </dataValidation>
    <dataValidation type="list" imeMode="halfAlpha" allowBlank="1" showInputMessage="1" showErrorMessage="1" error="リストから選択してください" sqref="O380" xr:uid="{1C22A987-6E5F-4A03-A041-CFBEBFC5F7DC}">
      <formula1>"○,　"</formula1>
    </dataValidation>
    <dataValidation type="list" imeMode="halfAlpha" allowBlank="1" showInputMessage="1" showErrorMessage="1" error="リストから選択してください" sqref="O381" xr:uid="{C8F56219-EC2C-4FAA-8013-6F55AD35EFF1}">
      <formula1>"○,　"</formula1>
    </dataValidation>
    <dataValidation type="list" imeMode="halfAlpha" allowBlank="1" showInputMessage="1" showErrorMessage="1" error="リストから選択してください" sqref="O382" xr:uid="{F3000ABE-4223-44D0-99C0-DF285816A29C}">
      <formula1>"○,　"</formula1>
    </dataValidation>
    <dataValidation type="list" imeMode="halfAlpha" allowBlank="1" showInputMessage="1" showErrorMessage="1" error="リストから選択してください" sqref="O383" xr:uid="{AC82AD25-47F3-4CFE-8B3E-956CFF3928CF}">
      <formula1>"○,　"</formula1>
    </dataValidation>
    <dataValidation type="list" imeMode="halfAlpha" allowBlank="1" showInputMessage="1" showErrorMessage="1" error="リストから選択してください" sqref="O384" xr:uid="{1C082F4D-F6BE-4667-9458-0BFA19067871}">
      <formula1>"○,　"</formula1>
    </dataValidation>
    <dataValidation type="list" imeMode="halfAlpha" allowBlank="1" showInputMessage="1" showErrorMessage="1" error="リストから選択してください" sqref="O385" xr:uid="{5FABC88B-9077-4BE7-90F9-0233B67A0ED5}">
      <formula1>"○,　"</formula1>
    </dataValidation>
    <dataValidation type="list" imeMode="halfAlpha" allowBlank="1" showInputMessage="1" showErrorMessage="1" error="リストから選択してください" sqref="O386" xr:uid="{4D1E8420-D2F2-47DC-9504-B9EC9E91F14D}">
      <formula1>"○,　"</formula1>
    </dataValidation>
    <dataValidation type="list" imeMode="halfAlpha" allowBlank="1" showInputMessage="1" showErrorMessage="1" error="リストから選択してください" sqref="U376:V386" xr:uid="{6B6DD444-1987-4935-83B6-C88FB524F7D4}">
      <formula1>"要,否, 　"</formula1>
    </dataValidation>
    <dataValidation type="whole" imeMode="halfAlpha" allowBlank="1" showInputMessage="1" showErrorMessage="1" error="有効な数字を入力してください。10兆円以上になる場合は、9,999,999,999と入力してください" sqref="W376:Y386" xr:uid="{1077D4AA-1FAB-46B0-B387-B2302A636F22}">
      <formula1>-9999999999</formula1>
      <formula2>9999999999</formula2>
    </dataValidation>
    <dataValidation type="list" imeMode="halfAlpha" allowBlank="1" showInputMessage="1" showErrorMessage="1" error="リストから選択してください" sqref="H387:I397" xr:uid="{1D5C34AA-95A7-4DD3-97B4-B6A048462DC3}">
      <formula1>"○,　"</formula1>
    </dataValidation>
    <dataValidation type="list" imeMode="halfAlpha" allowBlank="1" showInputMessage="1" showErrorMessage="1" error="リストから選択してください" sqref="O387" xr:uid="{0CC4A12D-49C1-4252-B3EB-56B55457D5A5}">
      <formula1>"○,　"</formula1>
    </dataValidation>
    <dataValidation type="list" imeMode="halfAlpha" allowBlank="1" showInputMessage="1" showErrorMessage="1" error="リストから選択してください" sqref="O388" xr:uid="{9E7B2369-B5D2-4636-8D0C-5057E9EAD57B}">
      <formula1>"○,　"</formula1>
    </dataValidation>
    <dataValidation type="list" imeMode="halfAlpha" allowBlank="1" showInputMessage="1" showErrorMessage="1" error="リストから選択してください" sqref="O389" xr:uid="{445BEA44-E0DC-46CE-8358-760C571149D6}">
      <formula1>"○,　"</formula1>
    </dataValidation>
    <dataValidation type="list" imeMode="halfAlpha" allowBlank="1" showInputMessage="1" showErrorMessage="1" error="リストから選択してください" sqref="O390" xr:uid="{94A331B4-1395-4C26-B79B-84458A29E545}">
      <formula1>"○,　"</formula1>
    </dataValidation>
    <dataValidation type="list" imeMode="halfAlpha" allowBlank="1" showInputMessage="1" showErrorMessage="1" error="リストから選択してください" sqref="O391" xr:uid="{033DC806-9405-49B7-B91F-38B6F0366999}">
      <formula1>"○,　"</formula1>
    </dataValidation>
    <dataValidation type="list" imeMode="halfAlpha" allowBlank="1" showInputMessage="1" showErrorMessage="1" error="リストから選択してください" sqref="O392" xr:uid="{192C6D77-8009-48CA-93EE-73E937AC3474}">
      <formula1>"○,　"</formula1>
    </dataValidation>
    <dataValidation type="list" imeMode="halfAlpha" allowBlank="1" showInputMessage="1" showErrorMessage="1" error="リストから選択してください" sqref="O393" xr:uid="{148DC93F-3BF6-4E52-9593-A7ED0475DE0A}">
      <formula1>"○,　"</formula1>
    </dataValidation>
    <dataValidation type="list" imeMode="halfAlpha" allowBlank="1" showInputMessage="1" showErrorMessage="1" error="リストから選択してください" sqref="O394" xr:uid="{BC82456B-5E1C-4B79-864D-A8188A212724}">
      <formula1>"○,　"</formula1>
    </dataValidation>
    <dataValidation type="list" imeMode="halfAlpha" allowBlank="1" showInputMessage="1" showErrorMessage="1" error="リストから選択してください" sqref="O395" xr:uid="{8055BDFB-9AF3-479E-B8DC-4331843474A1}">
      <formula1>"○,　"</formula1>
    </dataValidation>
    <dataValidation type="list" imeMode="halfAlpha" allowBlank="1" showInputMessage="1" showErrorMessage="1" error="リストから選択してください" sqref="O396" xr:uid="{049C39D2-AC39-4940-97CA-CF03B0F9C24D}">
      <formula1>"○,　"</formula1>
    </dataValidation>
    <dataValidation type="list" imeMode="halfAlpha" allowBlank="1" showInputMessage="1" showErrorMessage="1" error="リストから選択してください" sqref="O397" xr:uid="{7F59678A-0F44-4831-8974-85CB7543ADF7}">
      <formula1>"○,　"</formula1>
    </dataValidation>
    <dataValidation type="list" imeMode="halfAlpha" allowBlank="1" showInputMessage="1" showErrorMessage="1" error="リストから選択してください" sqref="U387:V397" xr:uid="{847CC12E-106C-4172-B887-E8F41A8C6C64}">
      <formula1>"要,否, 　"</formula1>
    </dataValidation>
    <dataValidation type="whole" imeMode="halfAlpha" allowBlank="1" showInputMessage="1" showErrorMessage="1" error="有効な数字を入力してください。10兆円以上になる場合は、9,999,999,999と入力してください" sqref="W387:Y397" xr:uid="{0850B4B2-E9D6-428D-9B86-3FD3CDCC8D95}">
      <formula1>-9999999999</formula1>
      <formula2>9999999999</formula2>
    </dataValidation>
    <dataValidation type="list" imeMode="halfAlpha" allowBlank="1" showInputMessage="1" showErrorMessage="1" error="リストから選択してください" sqref="H398:I403" xr:uid="{59A5799F-1B29-47C1-A6CD-FEB3BE898B72}">
      <formula1>"○,　"</formula1>
    </dataValidation>
    <dataValidation type="list" imeMode="halfAlpha" allowBlank="1" showInputMessage="1" showErrorMessage="1" error="リストから選択してください" sqref="O398" xr:uid="{481C0E0A-8BD4-4848-9694-EF0BB522EF6F}">
      <formula1>"○,　"</formula1>
    </dataValidation>
    <dataValidation type="list" imeMode="halfAlpha" allowBlank="1" showInputMessage="1" showErrorMessage="1" error="リストから選択してください" sqref="O399" xr:uid="{7D9BE3F3-9DF7-4E0C-AE72-9BE4AD3409B4}">
      <formula1>"○,　"</formula1>
    </dataValidation>
    <dataValidation type="list" imeMode="halfAlpha" allowBlank="1" showInputMessage="1" showErrorMessage="1" error="リストから選択してください" sqref="O400" xr:uid="{6C931E03-5C27-411A-8339-9A06C80F386F}">
      <formula1>"○,　"</formula1>
    </dataValidation>
    <dataValidation type="list" imeMode="halfAlpha" allowBlank="1" showInputMessage="1" showErrorMessage="1" error="リストから選択してください" sqref="O401" xr:uid="{F7EA4A78-6828-4616-B33B-28836722FA2E}">
      <formula1>"○,　"</formula1>
    </dataValidation>
    <dataValidation type="list" imeMode="halfAlpha" allowBlank="1" showInputMessage="1" showErrorMessage="1" error="リストから選択してください" sqref="O402" xr:uid="{AA045555-0A8F-478B-B206-D465CD04FB93}">
      <formula1>"○,　"</formula1>
    </dataValidation>
    <dataValidation type="list" imeMode="halfAlpha" allowBlank="1" showInputMessage="1" showErrorMessage="1" error="リストから選択してください" sqref="O403" xr:uid="{BF0A4BCA-06DC-4181-ABFD-C87D457B3CD5}">
      <formula1>"○,　"</formula1>
    </dataValidation>
    <dataValidation type="list" imeMode="halfAlpha" allowBlank="1" showInputMessage="1" showErrorMessage="1" error="リストから選択してください" sqref="U398:V403" xr:uid="{A623003D-BE3E-4DE6-976E-026FF26534D8}">
      <formula1>"要,否, 　"</formula1>
    </dataValidation>
    <dataValidation type="whole" imeMode="halfAlpha" allowBlank="1" showInputMessage="1" showErrorMessage="1" error="有効な数字を入力してください。10兆円以上になる場合は、9,999,999,999と入力してください" sqref="W398:Y403" xr:uid="{48554BBC-5C1D-46AE-82BD-FE44855827BC}">
      <formula1>-9999999999</formula1>
      <formula2>9999999999</formula2>
    </dataValidation>
    <dataValidation type="list" imeMode="halfAlpha" allowBlank="1" showInputMessage="1" showErrorMessage="1" error="リストから選択してください" sqref="H404:I416" xr:uid="{AC32DA55-542C-474B-9BCD-8E52D86ABD2E}">
      <formula1>"○,　"</formula1>
    </dataValidation>
    <dataValidation type="list" imeMode="halfAlpha" allowBlank="1" showInputMessage="1" showErrorMessage="1" error="リストから選択してください" sqref="O404" xr:uid="{EEB1FB3C-7A19-4146-B618-FA96C0B6B467}">
      <formula1>"○,　"</formula1>
    </dataValidation>
    <dataValidation type="list" imeMode="halfAlpha" allowBlank="1" showInputMessage="1" showErrorMessage="1" error="リストから選択してください" sqref="O405" xr:uid="{E23EF627-2082-462D-A1FF-F8784DF08592}">
      <formula1>"○,　"</formula1>
    </dataValidation>
    <dataValidation type="list" imeMode="halfAlpha" allowBlank="1" showInputMessage="1" showErrorMessage="1" error="リストから選択してください" sqref="O406" xr:uid="{A1C858A0-E345-4329-B172-8795432B1B7D}">
      <formula1>"○,　"</formula1>
    </dataValidation>
    <dataValidation type="list" imeMode="halfAlpha" allowBlank="1" showInputMessage="1" showErrorMessage="1" error="リストから選択してください" sqref="O407" xr:uid="{D5CAA7F0-1CDB-4F1F-868A-F9F17A7DFA7E}">
      <formula1>"○,　"</formula1>
    </dataValidation>
    <dataValidation type="list" imeMode="halfAlpha" allowBlank="1" showInputMessage="1" showErrorMessage="1" error="リストから選択してください" sqref="O408" xr:uid="{E4B6DEEF-8D46-4F95-A585-B6E6D7D1CA17}">
      <formula1>"○,　"</formula1>
    </dataValidation>
    <dataValidation type="list" imeMode="halfAlpha" allowBlank="1" showInputMessage="1" showErrorMessage="1" error="リストから選択してください" sqref="O409" xr:uid="{CF8AF675-938B-4310-A449-E24CF566DB35}">
      <formula1>"○,　"</formula1>
    </dataValidation>
    <dataValidation type="list" imeMode="halfAlpha" allowBlank="1" showInputMessage="1" showErrorMessage="1" error="リストから選択してください" sqref="O410" xr:uid="{25F794B8-4812-41B1-A8F6-749F8360AC66}">
      <formula1>"○,　"</formula1>
    </dataValidation>
    <dataValidation type="list" imeMode="halfAlpha" allowBlank="1" showInputMessage="1" showErrorMessage="1" error="リストから選択してください" sqref="O411" xr:uid="{EE4321D8-1BC7-47FE-B280-F7D60164A5F7}">
      <formula1>"○,　"</formula1>
    </dataValidation>
    <dataValidation type="list" imeMode="halfAlpha" allowBlank="1" showInputMessage="1" showErrorMessage="1" error="リストから選択してください" sqref="O412" xr:uid="{D7A95979-F5BC-4499-B4A9-00D0C0A8AB8E}">
      <formula1>"○,　"</formula1>
    </dataValidation>
    <dataValidation type="list" imeMode="halfAlpha" allowBlank="1" showInputMessage="1" showErrorMessage="1" error="リストから選択してください" sqref="O413" xr:uid="{8C81ADA8-413C-4655-AD77-D5EDCDC426A7}">
      <formula1>"○,　"</formula1>
    </dataValidation>
    <dataValidation type="list" imeMode="halfAlpha" allowBlank="1" showInputMessage="1" showErrorMessage="1" error="リストから選択してください" sqref="O414" xr:uid="{B26BB5AB-B692-4A8C-97DA-956FBC453427}">
      <formula1>"○,　"</formula1>
    </dataValidation>
    <dataValidation type="list" imeMode="halfAlpha" allowBlank="1" showInputMessage="1" showErrorMessage="1" error="リストから選択してください" sqref="O415" xr:uid="{AB7063A7-CEA6-46D4-8C72-5F9BAFB128CE}">
      <formula1>"○,　"</formula1>
    </dataValidation>
    <dataValidation type="list" imeMode="halfAlpha" allowBlank="1" showInputMessage="1" showErrorMessage="1" error="リストから選択してください" sqref="O416" xr:uid="{D877E9C1-5D4A-443E-A1A4-D137C175D4E4}">
      <formula1>"○,　"</formula1>
    </dataValidation>
    <dataValidation type="list" imeMode="halfAlpha" allowBlank="1" showInputMessage="1" showErrorMessage="1" error="リストから選択してください" sqref="U404:V416" xr:uid="{AFAFE5AC-D235-499B-B25B-B77AC2312751}">
      <formula1>"要,否, 　"</formula1>
    </dataValidation>
    <dataValidation type="whole" imeMode="halfAlpha" allowBlank="1" showInputMessage="1" showErrorMessage="1" error="有効な数字を入力してください。10兆円以上になる場合は、9,999,999,999と入力してください" sqref="W404:Y416" xr:uid="{8FA3C6D0-8576-4C14-9DE8-A21B3564C153}">
      <formula1>-9999999999</formula1>
      <formula2>9999999999</formula2>
    </dataValidation>
    <dataValidation type="list" imeMode="halfAlpha" allowBlank="1" showInputMessage="1" showErrorMessage="1" error="リストから選択してください" sqref="H417:I429" xr:uid="{ABDA0CE7-5B93-450B-9E6C-776DA7D329DA}">
      <formula1>"○,　"</formula1>
    </dataValidation>
    <dataValidation type="list" imeMode="halfAlpha" allowBlank="1" showInputMessage="1" showErrorMessage="1" error="リストから選択してください" sqref="O417" xr:uid="{B6A2DBA7-8173-4E38-A9B5-F790793E847E}">
      <formula1>"○,　"</formula1>
    </dataValidation>
    <dataValidation type="list" imeMode="halfAlpha" allowBlank="1" showInputMessage="1" showErrorMessage="1" error="リストから選択してください" sqref="O418" xr:uid="{1C8292FA-6810-47D3-9C2C-A74CF13E2738}">
      <formula1>"○,　"</formula1>
    </dataValidation>
    <dataValidation type="list" imeMode="halfAlpha" allowBlank="1" showInputMessage="1" showErrorMessage="1" error="リストから選択してください" sqref="O419" xr:uid="{58EB1FC7-90C1-40AA-8AE0-AF3051B9C9FD}">
      <formula1>"○,　"</formula1>
    </dataValidation>
    <dataValidation type="list" imeMode="halfAlpha" allowBlank="1" showInputMessage="1" showErrorMessage="1" error="リストから選択してください" sqref="O420" xr:uid="{FB68C763-43E6-41B8-9EDA-F8D29B0C3939}">
      <formula1>"○,　"</formula1>
    </dataValidation>
    <dataValidation type="list" imeMode="halfAlpha" allowBlank="1" showInputMessage="1" showErrorMessage="1" error="リストから選択してください" sqref="O421" xr:uid="{5CD14336-CD54-40E1-869A-356F78542B53}">
      <formula1>"○,　"</formula1>
    </dataValidation>
    <dataValidation type="list" imeMode="halfAlpha" allowBlank="1" showInputMessage="1" showErrorMessage="1" error="リストから選択してください" sqref="O422" xr:uid="{B9ECD6E7-1ED0-4683-98CC-547D9FFA04E0}">
      <formula1>"○,　"</formula1>
    </dataValidation>
    <dataValidation type="list" imeMode="halfAlpha" allowBlank="1" showInputMessage="1" showErrorMessage="1" error="リストから選択してください" sqref="O423" xr:uid="{3063153D-54C6-490B-9C16-F565A6FC2DF8}">
      <formula1>"○,　"</formula1>
    </dataValidation>
    <dataValidation type="list" imeMode="halfAlpha" allowBlank="1" showInputMessage="1" showErrorMessage="1" error="リストから選択してください" sqref="O424" xr:uid="{D22AA208-32C0-44FA-99CD-EDEDE37FE7F0}">
      <formula1>"○,　"</formula1>
    </dataValidation>
    <dataValidation type="list" imeMode="halfAlpha" allowBlank="1" showInputMessage="1" showErrorMessage="1" error="リストから選択してください" sqref="O425" xr:uid="{405AA989-641B-451C-BB05-9139C3E1748D}">
      <formula1>"○,　"</formula1>
    </dataValidation>
    <dataValidation type="list" imeMode="halfAlpha" allowBlank="1" showInputMessage="1" showErrorMessage="1" error="リストから選択してください" sqref="O426" xr:uid="{19C29A04-1C89-477A-80FE-EA61880CD520}">
      <formula1>"○,　"</formula1>
    </dataValidation>
    <dataValidation type="list" imeMode="halfAlpha" allowBlank="1" showInputMessage="1" showErrorMessage="1" error="リストから選択してください" sqref="O427" xr:uid="{6BD4262E-0656-46B3-A024-2FD390837BD8}">
      <formula1>"○,　"</formula1>
    </dataValidation>
    <dataValidation type="list" imeMode="halfAlpha" allowBlank="1" showInputMessage="1" showErrorMessage="1" error="リストから選択してください" sqref="O428" xr:uid="{D42ED253-15FA-40B5-8CC8-A472D9566406}">
      <formula1>"○,　"</formula1>
    </dataValidation>
    <dataValidation type="list" imeMode="halfAlpha" allowBlank="1" showInputMessage="1" showErrorMessage="1" error="リストから選択してください" sqref="O429" xr:uid="{A9F7C952-8DDB-4EF1-B69C-D4523C34FFFB}">
      <formula1>"○,　"</formula1>
    </dataValidation>
    <dataValidation type="list" imeMode="halfAlpha" allowBlank="1" showInputMessage="1" showErrorMessage="1" error="リストから選択してください" sqref="U417:V429" xr:uid="{81811977-E6EC-455C-B4E2-CAE7F6935773}">
      <formula1>"要,否, 　"</formula1>
    </dataValidation>
    <dataValidation type="whole" imeMode="halfAlpha" allowBlank="1" showInputMessage="1" showErrorMessage="1" error="有効な数字を入力してください。10兆円以上になる場合は、9,999,999,999と入力してください" sqref="W417:Y429" xr:uid="{E3DE7F41-CB82-410A-9B86-C5079B492A7E}">
      <formula1>-9999999999</formula1>
      <formula2>9999999999</formula2>
    </dataValidation>
    <dataValidation type="list" imeMode="halfAlpha" allowBlank="1" showInputMessage="1" showErrorMessage="1" error="リストから選択してください" sqref="H430:I442" xr:uid="{8CE7EC71-F894-43BC-9A00-96963E576051}">
      <formula1>"○,　"</formula1>
    </dataValidation>
    <dataValidation type="list" imeMode="halfAlpha" allowBlank="1" showInputMessage="1" showErrorMessage="1" error="リストから選択してください" sqref="O430" xr:uid="{23E72844-CD3F-4133-8B76-6616DC5A9422}">
      <formula1>"○,　"</formula1>
    </dataValidation>
    <dataValidation type="list" imeMode="halfAlpha" allowBlank="1" showInputMessage="1" showErrorMessage="1" error="リストから選択してください" sqref="O431" xr:uid="{1A351A9C-F113-4EF9-A642-198D0EDED209}">
      <formula1>"○,　"</formula1>
    </dataValidation>
    <dataValidation type="list" imeMode="halfAlpha" allowBlank="1" showInputMessage="1" showErrorMessage="1" error="リストから選択してください" sqref="O432" xr:uid="{640F5BCD-8F5E-4187-AEA2-BC60AC320721}">
      <formula1>"○,　"</formula1>
    </dataValidation>
    <dataValidation type="list" imeMode="halfAlpha" allowBlank="1" showInputMessage="1" showErrorMessage="1" error="リストから選択してください" sqref="O433" xr:uid="{05D2B588-D6FE-49FF-A861-B2F39E6C518C}">
      <formula1>"○,　"</formula1>
    </dataValidation>
    <dataValidation type="list" imeMode="halfAlpha" allowBlank="1" showInputMessage="1" showErrorMessage="1" error="リストから選択してください" sqref="O434" xr:uid="{E1D93956-78FF-493C-9EC9-AFF0D517C2C5}">
      <formula1>"○,　"</formula1>
    </dataValidation>
    <dataValidation type="list" imeMode="halfAlpha" allowBlank="1" showInputMessage="1" showErrorMessage="1" error="リストから選択してください" sqref="O435" xr:uid="{EF8945FC-67E2-4AA4-997F-BD960F4012A9}">
      <formula1>"○,　"</formula1>
    </dataValidation>
    <dataValidation type="list" imeMode="halfAlpha" allowBlank="1" showInputMessage="1" showErrorMessage="1" error="リストから選択してください" sqref="O436" xr:uid="{A0AD7D85-7F20-48EE-ABA9-3933F99CB0A2}">
      <formula1>"○,　"</formula1>
    </dataValidation>
    <dataValidation type="list" imeMode="halfAlpha" allowBlank="1" showInputMessage="1" showErrorMessage="1" error="リストから選択してください" sqref="O437" xr:uid="{25723E46-3FB4-4F45-83A8-ACCBEF8C7698}">
      <formula1>"○,　"</formula1>
    </dataValidation>
    <dataValidation type="list" imeMode="halfAlpha" allowBlank="1" showInputMessage="1" showErrorMessage="1" error="リストから選択してください" sqref="O438" xr:uid="{88BF3705-C9D2-46EA-A009-E591ED9B104D}">
      <formula1>"○,　"</formula1>
    </dataValidation>
    <dataValidation type="list" imeMode="halfAlpha" allowBlank="1" showInputMessage="1" showErrorMessage="1" error="リストから選択してください" sqref="O439" xr:uid="{33129E1D-1BF6-49AE-8EBB-C06DC6B09758}">
      <formula1>"○,　"</formula1>
    </dataValidation>
    <dataValidation type="list" imeMode="halfAlpha" allowBlank="1" showInputMessage="1" showErrorMessage="1" error="リストから選択してください" sqref="O440" xr:uid="{D574238E-C8C8-4BA1-B1E5-1CE15E242557}">
      <formula1>"○,　"</formula1>
    </dataValidation>
    <dataValidation type="list" imeMode="halfAlpha" allowBlank="1" showInputMessage="1" showErrorMessage="1" error="リストから選択してください" sqref="O441" xr:uid="{4607D117-AA33-4EB9-A722-C23DF2BF9649}">
      <formula1>"○,　"</formula1>
    </dataValidation>
    <dataValidation type="list" imeMode="halfAlpha" allowBlank="1" showInputMessage="1" showErrorMessage="1" error="リストから選択してください" sqref="O442" xr:uid="{89683DE8-62F1-4005-8C54-7768C537F099}">
      <formula1>"○,　"</formula1>
    </dataValidation>
    <dataValidation type="list" imeMode="halfAlpha" allowBlank="1" showInputMessage="1" showErrorMessage="1" error="リストから選択してください" sqref="U430:V442" xr:uid="{661BDD1C-E392-4637-8FB3-2A5A4BE510C7}">
      <formula1>"要,否, 　"</formula1>
    </dataValidation>
    <dataValidation type="whole" imeMode="halfAlpha" allowBlank="1" showInputMessage="1" showErrorMessage="1" error="有効な数字を入力してください。10兆円以上になる場合は、9,999,999,999と入力してください" sqref="W430:Y442" xr:uid="{F8150C20-F3F6-4625-91AD-D7B5EBE3A85C}">
      <formula1>-9999999999</formula1>
      <formula2>9999999999</formula2>
    </dataValidation>
    <dataValidation type="list" imeMode="halfAlpha" allowBlank="1" showInputMessage="1" showErrorMessage="1" error="リストから選択してください" sqref="H443:I455" xr:uid="{53E1F369-F53F-41A6-909E-A580AA95144D}">
      <formula1>"○,　"</formula1>
    </dataValidation>
    <dataValidation type="list" imeMode="halfAlpha" allowBlank="1" showInputMessage="1" showErrorMessage="1" error="リストから選択してください" sqref="O443" xr:uid="{FB6C36D5-E3FC-4D57-8855-CD6A361EA9D9}">
      <formula1>"○,　"</formula1>
    </dataValidation>
    <dataValidation type="list" imeMode="halfAlpha" allowBlank="1" showInputMessage="1" showErrorMessage="1" error="リストから選択してください" sqref="O444" xr:uid="{E6E33DD1-34C8-4546-898E-F752A49EE69B}">
      <formula1>"○,　"</formula1>
    </dataValidation>
    <dataValidation type="list" imeMode="halfAlpha" allowBlank="1" showInputMessage="1" showErrorMessage="1" error="リストから選択してください" sqref="O445" xr:uid="{2A7DEA68-09F5-4DCE-BBE6-8539F3FAFE8E}">
      <formula1>"○,　"</formula1>
    </dataValidation>
    <dataValidation type="list" imeMode="halfAlpha" allowBlank="1" showInputMessage="1" showErrorMessage="1" error="リストから選択してください" sqref="O446" xr:uid="{05D2C455-76ED-4E73-B7DD-783E32317ED6}">
      <formula1>"○,　"</formula1>
    </dataValidation>
    <dataValidation type="list" imeMode="halfAlpha" allowBlank="1" showInputMessage="1" showErrorMessage="1" error="リストから選択してください" sqref="O447" xr:uid="{A0BAFF86-ACCF-4D64-BA35-38886AF9B844}">
      <formula1>"○,　"</formula1>
    </dataValidation>
    <dataValidation type="list" imeMode="halfAlpha" allowBlank="1" showInputMessage="1" showErrorMessage="1" error="リストから選択してください" sqref="O448" xr:uid="{BCBE705F-FECC-4AF7-8CEB-8232CC632692}">
      <formula1>"○,　"</formula1>
    </dataValidation>
    <dataValidation type="list" imeMode="halfAlpha" allowBlank="1" showInputMessage="1" showErrorMessage="1" error="リストから選択してください" sqref="O449" xr:uid="{49C02555-FF8C-48BD-BD99-0215B4747C2E}">
      <formula1>"○,　"</formula1>
    </dataValidation>
    <dataValidation type="list" imeMode="halfAlpha" allowBlank="1" showInputMessage="1" showErrorMessage="1" error="リストから選択してください" sqref="O450" xr:uid="{519AF5EA-9B2A-4782-9048-CB3F90D6144F}">
      <formula1>"○,　"</formula1>
    </dataValidation>
    <dataValidation type="list" imeMode="halfAlpha" allowBlank="1" showInputMessage="1" showErrorMessage="1" error="リストから選択してください" sqref="O451" xr:uid="{C0480A9E-8EB9-4B3A-873B-B1C4F07F567E}">
      <formula1>"○,　"</formula1>
    </dataValidation>
    <dataValidation type="list" imeMode="halfAlpha" allowBlank="1" showInputMessage="1" showErrorMessage="1" error="リストから選択してください" sqref="O452" xr:uid="{BB06ED28-47DE-43B1-BD1D-9674E162FE22}">
      <formula1>"○,　"</formula1>
    </dataValidation>
    <dataValidation type="list" imeMode="halfAlpha" allowBlank="1" showInputMessage="1" showErrorMessage="1" error="リストから選択してください" sqref="O453" xr:uid="{06999EF4-F723-4C2A-BF2C-5CD15DED180A}">
      <formula1>"○,　"</formula1>
    </dataValidation>
    <dataValidation type="list" imeMode="halfAlpha" allowBlank="1" showInputMessage="1" showErrorMessage="1" error="リストから選択してください" sqref="O454" xr:uid="{44A995E5-3885-4900-8A38-BE28A700B558}">
      <formula1>"○,　"</formula1>
    </dataValidation>
    <dataValidation type="list" imeMode="halfAlpha" allowBlank="1" showInputMessage="1" showErrorMessage="1" error="リストから選択してください" sqref="O455" xr:uid="{B4E0777D-E5A7-4BF2-A7E0-B03B026EFC50}">
      <formula1>"○,　"</formula1>
    </dataValidation>
    <dataValidation type="list" imeMode="halfAlpha" allowBlank="1" showInputMessage="1" showErrorMessage="1" error="リストから選択してください" sqref="U443:V455" xr:uid="{DC296441-EC05-4E2C-894F-8241FED02E9C}">
      <formula1>"要,否, 　"</formula1>
    </dataValidation>
    <dataValidation type="whole" imeMode="halfAlpha" allowBlank="1" showInputMessage="1" showErrorMessage="1" error="有効な数字を入力してください。10兆円以上になる場合は、9,999,999,999と入力してください" sqref="W443:Y455" xr:uid="{C4682BFA-11DD-474C-8C8B-5259B165CD19}">
      <formula1>-9999999999</formula1>
      <formula2>9999999999</formula2>
    </dataValidation>
    <dataValidation type="list" imeMode="halfAlpha" allowBlank="1" showInputMessage="1" showErrorMessage="1" error="リストから選択してください" sqref="H456:I468" xr:uid="{AD0F1C3E-B09D-4AF7-9974-B4B999B96613}">
      <formula1>"○,　"</formula1>
    </dataValidation>
    <dataValidation type="list" imeMode="halfAlpha" allowBlank="1" showInputMessage="1" showErrorMessage="1" error="リストから選択してください" sqref="O456" xr:uid="{EE29ED21-F0D7-4260-AF3C-1575290C26E4}">
      <formula1>"○,　"</formula1>
    </dataValidation>
    <dataValidation type="list" imeMode="halfAlpha" allowBlank="1" showInputMessage="1" showErrorMessage="1" error="リストから選択してください" sqref="O457" xr:uid="{9F68CF4F-7522-4863-B187-2BCEE92C69A6}">
      <formula1>"○,　"</formula1>
    </dataValidation>
    <dataValidation type="list" imeMode="halfAlpha" allowBlank="1" showInputMessage="1" showErrorMessage="1" error="リストから選択してください" sqref="O458" xr:uid="{AFFE1AF6-F5CA-43A7-998A-5B3CBCFE46D3}">
      <formula1>"○,　"</formula1>
    </dataValidation>
    <dataValidation type="list" imeMode="halfAlpha" allowBlank="1" showInputMessage="1" showErrorMessage="1" error="リストから選択してください" sqref="O459" xr:uid="{EBE2C47B-773C-4A7D-887F-E8E76C64CBA7}">
      <formula1>"○,　"</formula1>
    </dataValidation>
    <dataValidation type="list" imeMode="halfAlpha" allowBlank="1" showInputMessage="1" showErrorMessage="1" error="リストから選択してください" sqref="O460" xr:uid="{9B3AEF13-AA9F-4411-90C2-C67782431D7D}">
      <formula1>"○,　"</formula1>
    </dataValidation>
    <dataValidation type="list" imeMode="halfAlpha" allowBlank="1" showInputMessage="1" showErrorMessage="1" error="リストから選択してください" sqref="O461" xr:uid="{72B78DD0-A41A-43B0-82B0-D73DFCFA7510}">
      <formula1>"○,　"</formula1>
    </dataValidation>
    <dataValidation type="list" imeMode="halfAlpha" allowBlank="1" showInputMessage="1" showErrorMessage="1" error="リストから選択してください" sqref="O462" xr:uid="{EC2776D9-B149-4912-A497-2FD279465AD1}">
      <formula1>"○,　"</formula1>
    </dataValidation>
    <dataValidation type="list" imeMode="halfAlpha" allowBlank="1" showInputMessage="1" showErrorMessage="1" error="リストから選択してください" sqref="O463" xr:uid="{F765D6AA-DD3D-4919-AEB8-083423F982CE}">
      <formula1>"○,　"</formula1>
    </dataValidation>
    <dataValidation type="list" imeMode="halfAlpha" allowBlank="1" showInputMessage="1" showErrorMessage="1" error="リストから選択してください" sqref="O464" xr:uid="{326A6E79-F16C-4197-B91D-48318C04D82C}">
      <formula1>"○,　"</formula1>
    </dataValidation>
    <dataValidation type="list" imeMode="halfAlpha" allowBlank="1" showInputMessage="1" showErrorMessage="1" error="リストから選択してください" sqref="O465" xr:uid="{D9D74072-8ACE-4BD4-82BA-608866829A39}">
      <formula1>"○,　"</formula1>
    </dataValidation>
    <dataValidation type="list" imeMode="halfAlpha" allowBlank="1" showInputMessage="1" showErrorMessage="1" error="リストから選択してください" sqref="O466" xr:uid="{84E06DEB-D0AD-476E-8899-ED7DEB6D9874}">
      <formula1>"○,　"</formula1>
    </dataValidation>
    <dataValidation type="list" imeMode="halfAlpha" allowBlank="1" showInputMessage="1" showErrorMessage="1" error="リストから選択してください" sqref="O467" xr:uid="{85BB1651-780F-4083-940C-18C8BA5DDB92}">
      <formula1>"○,　"</formula1>
    </dataValidation>
    <dataValidation type="list" imeMode="halfAlpha" allowBlank="1" showInputMessage="1" showErrorMessage="1" error="リストから選択してください" sqref="O468" xr:uid="{E4D7A26C-CA7F-467D-BB8A-81560F510469}">
      <formula1>"○,　"</formula1>
    </dataValidation>
    <dataValidation type="list" imeMode="halfAlpha" allowBlank="1" showInputMessage="1" showErrorMessage="1" error="リストから選択してください" sqref="U456:V468" xr:uid="{878733CD-C23E-42AA-8FF7-3C9D6DB3E1C4}">
      <formula1>"要,否, 　"</formula1>
    </dataValidation>
    <dataValidation type="whole" imeMode="halfAlpha" allowBlank="1" showInputMessage="1" showErrorMessage="1" error="有効な数字を入力してください。10兆円以上になる場合は、9,999,999,999と入力してください" sqref="W456:Y468" xr:uid="{C95DDCC6-859F-4CFE-BA50-669FFA855FDF}">
      <formula1>-9999999999</formula1>
      <formula2>9999999999</formula2>
    </dataValidation>
    <dataValidation type="list" imeMode="halfAlpha" allowBlank="1" showInputMessage="1" showErrorMessage="1" error="リストから選択してください" sqref="H469:I477" xr:uid="{80BC7BD6-712D-4B1F-B69A-2071CCC73C1D}">
      <formula1>"○,　"</formula1>
    </dataValidation>
    <dataValidation type="list" imeMode="halfAlpha" allowBlank="1" showInputMessage="1" showErrorMessage="1" error="リストから選択してください" sqref="O469" xr:uid="{589C4FE1-1397-4AEF-BD66-1464DE7F15A6}">
      <formula1>"○,　"</formula1>
    </dataValidation>
    <dataValidation type="list" imeMode="halfAlpha" allowBlank="1" showInputMessage="1" showErrorMessage="1" error="リストから選択してください" sqref="O470" xr:uid="{4B9C8FB4-2ADC-4D92-A621-C3E4F8BE464F}">
      <formula1>"○,　"</formula1>
    </dataValidation>
    <dataValidation type="list" imeMode="halfAlpha" allowBlank="1" showInputMessage="1" showErrorMessage="1" error="リストから選択してください" sqref="O471" xr:uid="{CA359BA2-CFCC-463C-9D43-4437B86FB0D8}">
      <formula1>"○,　"</formula1>
    </dataValidation>
    <dataValidation type="list" imeMode="halfAlpha" allowBlank="1" showInputMessage="1" showErrorMessage="1" error="リストから選択してください" sqref="O472" xr:uid="{9A4A032D-35FB-46C5-BD9C-352DB5A40AD3}">
      <formula1>"○,　"</formula1>
    </dataValidation>
    <dataValidation type="list" imeMode="halfAlpha" allowBlank="1" showInputMessage="1" showErrorMessage="1" error="リストから選択してください" sqref="O473" xr:uid="{BE3571BE-2B1E-4001-9180-C342CF28181C}">
      <formula1>"○,　"</formula1>
    </dataValidation>
    <dataValidation type="list" imeMode="halfAlpha" allowBlank="1" showInputMessage="1" showErrorMessage="1" error="リストから選択してください" sqref="O474" xr:uid="{8B1C7A9D-B692-404F-B335-64544CDF694F}">
      <formula1>"○,　"</formula1>
    </dataValidation>
    <dataValidation type="list" imeMode="halfAlpha" allowBlank="1" showInputMessage="1" showErrorMessage="1" error="リストから選択してください" sqref="O475" xr:uid="{027420A1-0F23-4950-B6A7-6E69E1EECD64}">
      <formula1>"○,　"</formula1>
    </dataValidation>
    <dataValidation type="list" imeMode="halfAlpha" allowBlank="1" showInputMessage="1" showErrorMessage="1" error="リストから選択してください" sqref="O476" xr:uid="{886D9B20-B9E9-4C65-A2F9-5A2BE7DC59BB}">
      <formula1>"○,　"</formula1>
    </dataValidation>
    <dataValidation type="list" imeMode="halfAlpha" allowBlank="1" showInputMessage="1" showErrorMessage="1" error="リストから選択してください" sqref="O477" xr:uid="{73C31E03-26C6-4B64-BA98-4B4779BA7913}">
      <formula1>"○,　"</formula1>
    </dataValidation>
    <dataValidation type="list" imeMode="halfAlpha" allowBlank="1" showInputMessage="1" showErrorMessage="1" error="リストから選択してください" sqref="U469:V477" xr:uid="{A21173C2-00BD-46BB-991D-DF81F4BD5DA2}">
      <formula1>"要,否, 　"</formula1>
    </dataValidation>
    <dataValidation type="whole" imeMode="halfAlpha" allowBlank="1" showInputMessage="1" showErrorMessage="1" error="有効な数字を入力してください。10兆円以上になる場合は、9,999,999,999と入力してください" sqref="W469:Y477" xr:uid="{3DA1B626-64A9-43AF-BC99-07B182D93A30}">
      <formula1>-9999999999</formula1>
      <formula2>9999999999</formula2>
    </dataValidation>
    <dataValidation type="list" imeMode="halfAlpha" allowBlank="1" showInputMessage="1" showErrorMessage="1" error="リストから選択してください" sqref="H478:I485" xr:uid="{44035ECB-7394-4390-B9C6-4636030867C9}">
      <formula1>"○,　"</formula1>
    </dataValidation>
    <dataValidation type="list" imeMode="halfAlpha" allowBlank="1" showInputMessage="1" showErrorMessage="1" error="リストから選択してください" sqref="O478" xr:uid="{BBCA59B1-D8E7-423A-9220-BC49E29C36FF}">
      <formula1>"○,　"</formula1>
    </dataValidation>
    <dataValidation type="list" imeMode="halfAlpha" allowBlank="1" showInputMessage="1" showErrorMessage="1" error="リストから選択してください" sqref="O479" xr:uid="{D1D82B5C-F133-4CF8-8162-ACAA2910C4A5}">
      <formula1>"○,　"</formula1>
    </dataValidation>
    <dataValidation type="list" imeMode="halfAlpha" allowBlank="1" showInputMessage="1" showErrorMessage="1" error="リストから選択してください" sqref="O480" xr:uid="{2E60BD46-C4DC-45B5-8C42-3BC9F268BF62}">
      <formula1>"○,　"</formula1>
    </dataValidation>
    <dataValidation type="list" imeMode="halfAlpha" allowBlank="1" showInputMessage="1" showErrorMessage="1" error="リストから選択してください" sqref="O481" xr:uid="{83A4F951-D2DF-48AD-B440-DA0C94F1DC27}">
      <formula1>"○,　"</formula1>
    </dataValidation>
    <dataValidation type="list" imeMode="halfAlpha" allowBlank="1" showInputMessage="1" showErrorMessage="1" error="リストから選択してください" sqref="O482" xr:uid="{0C2B485F-B58D-4444-99BC-35479700787B}">
      <formula1>"○,　"</formula1>
    </dataValidation>
    <dataValidation type="list" imeMode="halfAlpha" allowBlank="1" showInputMessage="1" showErrorMessage="1" error="リストから選択してください" sqref="O483" xr:uid="{013C7B34-188C-492E-AC2E-967F3C9A808A}">
      <formula1>"○,　"</formula1>
    </dataValidation>
    <dataValidation type="list" imeMode="halfAlpha" allowBlank="1" showInputMessage="1" showErrorMessage="1" error="リストから選択してください" sqref="O484" xr:uid="{3B11C056-6FEF-4BF8-A8EF-8EE4BE1F1EDA}">
      <formula1>"○,　"</formula1>
    </dataValidation>
    <dataValidation type="list" imeMode="halfAlpha" allowBlank="1" showInputMessage="1" showErrorMessage="1" error="リストから選択してください" sqref="O485" xr:uid="{E0E38729-362E-496C-A25D-21F0FE58EFA2}">
      <formula1>"○,　"</formula1>
    </dataValidation>
    <dataValidation type="list" imeMode="halfAlpha" allowBlank="1" showInputMessage="1" showErrorMessage="1" error="リストから選択してください" sqref="U478:V485" xr:uid="{C5F5C0FA-BE60-4AB9-B6B5-5B1509C2F469}">
      <formula1>"要,否, 　"</formula1>
    </dataValidation>
    <dataValidation type="whole" imeMode="halfAlpha" allowBlank="1" showInputMessage="1" showErrorMessage="1" error="有効な数字を入力してください。10兆円以上になる場合は、9,999,999,999と入力してください" sqref="W478:Y485" xr:uid="{D315F3A0-1CD4-409B-A738-B20877481AA7}">
      <formula1>-9999999999</formula1>
      <formula2>9999999999</formula2>
    </dataValidation>
    <dataValidation type="list" imeMode="halfAlpha" allowBlank="1" showInputMessage="1" showErrorMessage="1" error="リストから選択してください" sqref="H486:I494" xr:uid="{F9C4B958-E836-480F-9E8E-3E27406C8160}">
      <formula1>"○,　"</formula1>
    </dataValidation>
    <dataValidation type="list" imeMode="halfAlpha" allowBlank="1" showInputMessage="1" showErrorMessage="1" error="リストから選択してください" sqref="O486" xr:uid="{71F2B729-1E70-4401-AFC7-F2AD2FDACE8E}">
      <formula1>"○,　"</formula1>
    </dataValidation>
    <dataValidation type="list" imeMode="halfAlpha" allowBlank="1" showInputMessage="1" showErrorMessage="1" error="リストから選択してください" sqref="O487" xr:uid="{489A573C-10BE-4F85-9305-6E87FAFE47B1}">
      <formula1>"○,　"</formula1>
    </dataValidation>
    <dataValidation type="list" imeMode="halfAlpha" allowBlank="1" showInputMessage="1" showErrorMessage="1" error="リストから選択してください" sqref="O488" xr:uid="{57CF75EF-C416-4DF1-BEEC-CBD7A3A7AFEA}">
      <formula1>"○,　"</formula1>
    </dataValidation>
    <dataValidation type="list" imeMode="halfAlpha" allowBlank="1" showInputMessage="1" showErrorMessage="1" error="リストから選択してください" sqref="O489" xr:uid="{29BFC52A-8301-417E-A934-5EA78B2E9D7C}">
      <formula1>"○,　"</formula1>
    </dataValidation>
    <dataValidation type="list" imeMode="halfAlpha" allowBlank="1" showInputMessage="1" showErrorMessage="1" error="リストから選択してください" sqref="O490" xr:uid="{182982F0-0107-426E-833B-5FD505FB261E}">
      <formula1>"○,　"</formula1>
    </dataValidation>
    <dataValidation type="list" imeMode="halfAlpha" allowBlank="1" showInputMessage="1" showErrorMessage="1" error="リストから選択してください" sqref="O491" xr:uid="{E3E09E75-A61B-41A1-A707-0A8A6DC563AF}">
      <formula1>"○,　"</formula1>
    </dataValidation>
    <dataValidation type="list" imeMode="halfAlpha" allowBlank="1" showInputMessage="1" showErrorMessage="1" error="リストから選択してください" sqref="O492" xr:uid="{31D8E0A6-96A5-41CD-919A-9B12BA354CA8}">
      <formula1>"○,　"</formula1>
    </dataValidation>
    <dataValidation type="list" imeMode="halfAlpha" allowBlank="1" showInputMessage="1" showErrorMessage="1" error="リストから選択してください" sqref="O493" xr:uid="{2E9A4E4A-557A-4E1C-B961-F54D4DF48C01}">
      <formula1>"○,　"</formula1>
    </dataValidation>
    <dataValidation type="list" imeMode="halfAlpha" allowBlank="1" showInputMessage="1" showErrorMessage="1" error="リストから選択してください" sqref="O494" xr:uid="{D53D0835-DED8-4A7C-8264-3FB8BD267925}">
      <formula1>"○,　"</formula1>
    </dataValidation>
    <dataValidation type="list" imeMode="halfAlpha" allowBlank="1" showInputMessage="1" showErrorMessage="1" error="リストから選択してください" sqref="U486:V494" xr:uid="{15C09280-1EBE-4833-9573-8A39F20470F6}">
      <formula1>"要,否, 　"</formula1>
    </dataValidation>
    <dataValidation type="whole" imeMode="halfAlpha" allowBlank="1" showInputMessage="1" showErrorMessage="1" error="有効な数字を入力してください。10兆円以上になる場合は、9,999,999,999と入力してください" sqref="W486:Y494" xr:uid="{D1FF0F6E-F638-4EF6-8AC9-90A06B6997D9}">
      <formula1>-9999999999</formula1>
      <formula2>9999999999</formula2>
    </dataValidation>
    <dataValidation type="list" imeMode="halfAlpha" allowBlank="1" showInputMessage="1" showErrorMessage="1" error="リストから選択してください" sqref="H495:I512" xr:uid="{347F1405-FD47-43A6-8E72-761312267442}">
      <formula1>"○,　"</formula1>
    </dataValidation>
    <dataValidation type="list" imeMode="halfAlpha" allowBlank="1" showInputMessage="1" showErrorMessage="1" error="リストから選択してください" sqref="O495" xr:uid="{D2CB35FE-C28E-45CC-800E-4836FD22839D}">
      <formula1>"○,　"</formula1>
    </dataValidation>
    <dataValidation type="list" imeMode="halfAlpha" allowBlank="1" showInputMessage="1" showErrorMessage="1" error="リストから選択してください" sqref="O496" xr:uid="{9548D8C2-9405-407A-8C74-A11838796D24}">
      <formula1>"○,　"</formula1>
    </dataValidation>
    <dataValidation type="list" imeMode="halfAlpha" allowBlank="1" showInputMessage="1" showErrorMessage="1" error="リストから選択してください" sqref="O497" xr:uid="{F993CB74-3834-4E47-AF31-006C3C0DC3C1}">
      <formula1>"○,　"</formula1>
    </dataValidation>
    <dataValidation type="list" imeMode="halfAlpha" allowBlank="1" showInputMessage="1" showErrorMessage="1" error="リストから選択してください" sqref="O498" xr:uid="{11BB22D5-A075-4F91-80B9-D21B328678B7}">
      <formula1>"○,　"</formula1>
    </dataValidation>
    <dataValidation type="list" imeMode="halfAlpha" allowBlank="1" showInputMessage="1" showErrorMessage="1" error="リストから選択してください" sqref="O499" xr:uid="{9C977A00-FA77-431F-B1CE-23829B2DC69A}">
      <formula1>"○,　"</formula1>
    </dataValidation>
    <dataValidation type="list" imeMode="halfAlpha" allowBlank="1" showInputMessage="1" showErrorMessage="1" error="リストから選択してください" sqref="O500" xr:uid="{C46366A1-1FA0-48AB-9086-8FF79C40E8CB}">
      <formula1>"○,　"</formula1>
    </dataValidation>
    <dataValidation type="list" imeMode="halfAlpha" allowBlank="1" showInputMessage="1" showErrorMessage="1" error="リストから選択してください" sqref="O501" xr:uid="{9E766678-D775-4CE7-882E-5FD984DBEDCD}">
      <formula1>"○,　"</formula1>
    </dataValidation>
    <dataValidation type="list" imeMode="halfAlpha" allowBlank="1" showInputMessage="1" showErrorMessage="1" error="リストから選択してください" sqref="O502" xr:uid="{8F9AE4B0-D7B9-4279-A5FE-A09A081EBF6F}">
      <formula1>"○,　"</formula1>
    </dataValidation>
    <dataValidation type="list" imeMode="halfAlpha" allowBlank="1" showInputMessage="1" showErrorMessage="1" error="リストから選択してください" sqref="O503" xr:uid="{70DB787D-8398-407D-ACB5-A20485443127}">
      <formula1>"○,　"</formula1>
    </dataValidation>
    <dataValidation type="list" imeMode="halfAlpha" allowBlank="1" showInputMessage="1" showErrorMessage="1" error="リストから選択してください" sqref="O504" xr:uid="{D67EFB03-AD1D-4041-9A67-B842F8FE69B0}">
      <formula1>"○,　"</formula1>
    </dataValidation>
    <dataValidation type="list" imeMode="halfAlpha" allowBlank="1" showInputMessage="1" showErrorMessage="1" error="リストから選択してください" sqref="O505" xr:uid="{95D79269-7CB8-499B-80CA-4BA0D43A7E89}">
      <formula1>"○,　"</formula1>
    </dataValidation>
    <dataValidation type="list" imeMode="halfAlpha" allowBlank="1" showInputMessage="1" showErrorMessage="1" error="リストから選択してください" sqref="O506" xr:uid="{F5EC2447-00B4-4382-AB62-E1F4272F918D}">
      <formula1>"○,　"</formula1>
    </dataValidation>
    <dataValidation type="list" imeMode="halfAlpha" allowBlank="1" showInputMessage="1" showErrorMessage="1" error="リストから選択してください" sqref="O507" xr:uid="{36B5D38E-5832-45F6-8089-760DAC3E39DF}">
      <formula1>"○,　"</formula1>
    </dataValidation>
    <dataValidation type="list" imeMode="halfAlpha" allowBlank="1" showInputMessage="1" showErrorMessage="1" error="リストから選択してください" sqref="O508" xr:uid="{6A90215E-9D44-4986-90A2-17A8C826486D}">
      <formula1>"○,　"</formula1>
    </dataValidation>
    <dataValidation type="list" imeMode="halfAlpha" allowBlank="1" showInputMessage="1" showErrorMessage="1" error="リストから選択してください" sqref="O509" xr:uid="{298DFC24-1BF9-4BE4-B44F-701DACC16640}">
      <formula1>"○,　"</formula1>
    </dataValidation>
    <dataValidation type="list" imeMode="halfAlpha" allowBlank="1" showInputMessage="1" showErrorMessage="1" error="リストから選択してください" sqref="O510" xr:uid="{F7E7786E-3752-4792-9134-B2F32FDCECDF}">
      <formula1>"○,　"</formula1>
    </dataValidation>
    <dataValidation type="list" imeMode="halfAlpha" allowBlank="1" showInputMessage="1" showErrorMessage="1" error="リストから選択してください" sqref="O511" xr:uid="{01FA3186-DC43-4ABF-B2B6-C90FE40198B0}">
      <formula1>"○,　"</formula1>
    </dataValidation>
    <dataValidation type="list" imeMode="halfAlpha" allowBlank="1" showInputMessage="1" showErrorMessage="1" error="リストから選択してください" sqref="O512" xr:uid="{B3F94965-1BD1-4EF0-883C-3F634D41BA0F}">
      <formula1>"○,　"</formula1>
    </dataValidation>
    <dataValidation type="list" imeMode="halfAlpha" allowBlank="1" showInputMessage="1" showErrorMessage="1" error="リストから選択してください" sqref="U495:V512" xr:uid="{9ACC5CC8-CDF8-48E4-A406-29FDBD304A67}">
      <formula1>"要,否, 　"</formula1>
    </dataValidation>
    <dataValidation type="whole" imeMode="halfAlpha" allowBlank="1" showInputMessage="1" showErrorMessage="1" error="有効な数字を入力してください。10兆円以上になる場合は、9,999,999,999と入力してください" sqref="W495:Y512" xr:uid="{7AE0B737-85A6-4919-AEAC-EF06B2D527F8}">
      <formula1>-9999999999</formula1>
      <formula2>9999999999</formula2>
    </dataValidation>
    <dataValidation type="list" imeMode="halfAlpha" allowBlank="1" showInputMessage="1" showErrorMessage="1" error="リストから選択してください" sqref="H513:I516" xr:uid="{A5A13546-84C0-4B38-A58B-1AE393A1FC09}">
      <formula1>"○,　"</formula1>
    </dataValidation>
    <dataValidation type="list" imeMode="halfAlpha" allowBlank="1" showInputMessage="1" showErrorMessage="1" error="リストから選択してください" sqref="O513" xr:uid="{960AA723-4DD0-47CC-B295-B7755677B03E}">
      <formula1>"○,　"</formula1>
    </dataValidation>
    <dataValidation type="list" imeMode="halfAlpha" allowBlank="1" showInputMessage="1" showErrorMessage="1" error="リストから選択してください" sqref="O514" xr:uid="{469F81FE-0979-4F25-87AD-EE2018A9C16F}">
      <formula1>"○,　"</formula1>
    </dataValidation>
    <dataValidation type="list" imeMode="halfAlpha" allowBlank="1" showInputMessage="1" showErrorMessage="1" error="リストから選択してください" sqref="O515" xr:uid="{4F47341E-1ED3-44E4-BB87-72CE856DEEAB}">
      <formula1>"○,　"</formula1>
    </dataValidation>
    <dataValidation type="list" imeMode="halfAlpha" allowBlank="1" showInputMessage="1" showErrorMessage="1" error="リストから選択してください" sqref="O516" xr:uid="{73D54F49-8937-4F8D-A71E-5D82E9687550}">
      <formula1>"○,　"</formula1>
    </dataValidation>
    <dataValidation type="list" imeMode="halfAlpha" allowBlank="1" showInputMessage="1" showErrorMessage="1" error="リストから選択してください" sqref="U513:V516" xr:uid="{23C514DB-4116-470A-BE6C-F23204719F6D}">
      <formula1>"要,否, 　"</formula1>
    </dataValidation>
    <dataValidation type="whole" imeMode="halfAlpha" allowBlank="1" showInputMessage="1" showErrorMessage="1" error="有効な数字を入力してください。10兆円以上になる場合は、9,999,999,999と入力してください" sqref="W513:Y516" xr:uid="{C001E5A0-DBF8-45F3-A228-A31E68542533}">
      <formula1>-9999999999</formula1>
      <formula2>9999999999</formula2>
    </dataValidation>
    <dataValidation type="list" imeMode="halfAlpha" allowBlank="1" showInputMessage="1" showErrorMessage="1" error="リストから選択してください" sqref="H517:I522" xr:uid="{89F64704-DB1B-4790-922D-ECB975A5DE00}">
      <formula1>"○,　"</formula1>
    </dataValidation>
    <dataValidation type="list" imeMode="halfAlpha" allowBlank="1" showInputMessage="1" showErrorMessage="1" error="リストから選択してください" sqref="O517" xr:uid="{B938BAAA-C1E4-4FC7-92EF-4206450C7F18}">
      <formula1>"○,　"</formula1>
    </dataValidation>
    <dataValidation type="list" imeMode="halfAlpha" allowBlank="1" showInputMessage="1" showErrorMessage="1" error="リストから選択してください" sqref="O518" xr:uid="{2A2C4890-DC52-48C0-BE3C-73162A1BC1EE}">
      <formula1>"○,　"</formula1>
    </dataValidation>
    <dataValidation type="list" imeMode="halfAlpha" allowBlank="1" showInputMessage="1" showErrorMessage="1" error="リストから選択してください" sqref="O519" xr:uid="{82FD2DBC-3AAA-4268-9863-D4482F45D4BD}">
      <formula1>"○,　"</formula1>
    </dataValidation>
    <dataValidation type="list" imeMode="halfAlpha" allowBlank="1" showInputMessage="1" showErrorMessage="1" error="リストから選択してください" sqref="O520" xr:uid="{7BD4DC58-4E63-410C-9ED3-BA351A73041B}">
      <formula1>"○,　"</formula1>
    </dataValidation>
    <dataValidation type="list" imeMode="halfAlpha" allowBlank="1" showInputMessage="1" showErrorMessage="1" error="リストから選択してください" sqref="O521" xr:uid="{EB82821A-1514-43C9-9526-6113857E824E}">
      <formula1>"○,　"</formula1>
    </dataValidation>
    <dataValidation type="list" imeMode="halfAlpha" allowBlank="1" showInputMessage="1" showErrorMessage="1" error="リストから選択してください" sqref="O522" xr:uid="{CE975F06-3227-465F-BC15-50EBDA61D364}">
      <formula1>"○,　"</formula1>
    </dataValidation>
    <dataValidation type="list" imeMode="halfAlpha" allowBlank="1" showInputMessage="1" showErrorMessage="1" error="リストから選択してください" sqref="U517:V522" xr:uid="{971046C9-AF4C-44A3-8AEE-FDBEB1874F19}">
      <formula1>"要,否, 　"</formula1>
    </dataValidation>
    <dataValidation type="whole" imeMode="halfAlpha" allowBlank="1" showInputMessage="1" showErrorMessage="1" error="有効な数字を入力してください。10兆円以上になる場合は、9,999,999,999と入力してください" sqref="W517:Y522" xr:uid="{BCE18B77-3D9E-455D-BF25-D20F65447BEC}">
      <formula1>-9999999999</formula1>
      <formula2>9999999999</formula2>
    </dataValidation>
    <dataValidation type="list" imeMode="halfAlpha" allowBlank="1" showInputMessage="1" showErrorMessage="1" error="リストから選択してください" sqref="H523:I529" xr:uid="{124E6E72-4530-4BD7-93D9-043BAA6A5566}">
      <formula1>"○,　"</formula1>
    </dataValidation>
    <dataValidation type="list" imeMode="halfAlpha" allowBlank="1" showInputMessage="1" showErrorMessage="1" error="リストから選択してください" sqref="O523" xr:uid="{BA3A5FC4-C51D-4871-831E-01930EB42097}">
      <formula1>"○,　"</formula1>
    </dataValidation>
    <dataValidation type="list" imeMode="halfAlpha" allowBlank="1" showInputMessage="1" showErrorMessage="1" error="リストから選択してください" sqref="O524" xr:uid="{92334A97-00DF-4E2B-A7E6-FFC9BB55A773}">
      <formula1>"○,　"</formula1>
    </dataValidation>
    <dataValidation type="list" imeMode="halfAlpha" allowBlank="1" showInputMessage="1" showErrorMessage="1" error="リストから選択してください" sqref="O525" xr:uid="{285BA073-196A-4539-837D-65F47B4B1DEB}">
      <formula1>"○,　"</formula1>
    </dataValidation>
    <dataValidation type="list" imeMode="halfAlpha" allowBlank="1" showInputMessage="1" showErrorMessage="1" error="リストから選択してください" sqref="O526" xr:uid="{F2CA25EC-FED8-4CA8-B777-00B9E4BF261C}">
      <formula1>"○,　"</formula1>
    </dataValidation>
    <dataValidation type="list" imeMode="halfAlpha" allowBlank="1" showInputMessage="1" showErrorMessage="1" error="リストから選択してください" sqref="O527" xr:uid="{EBA87FE9-12A6-4EF5-B451-2210B7C98819}">
      <formula1>"○,　"</formula1>
    </dataValidation>
    <dataValidation type="list" imeMode="halfAlpha" allowBlank="1" showInputMessage="1" showErrorMessage="1" error="リストから選択してください" sqref="O528" xr:uid="{BB7472FF-0C4B-4C21-B021-B489281D9CCE}">
      <formula1>"○,　"</formula1>
    </dataValidation>
    <dataValidation type="list" imeMode="halfAlpha" allowBlank="1" showInputMessage="1" showErrorMessage="1" error="リストから選択してください" sqref="O529" xr:uid="{02937F66-06D7-475B-AB8D-D0805F2B4DE6}">
      <formula1>"○,　"</formula1>
    </dataValidation>
    <dataValidation type="list" imeMode="halfAlpha" allowBlank="1" showInputMessage="1" showErrorMessage="1" error="リストから選択してください" sqref="U523:V529" xr:uid="{979EFC75-7E6A-45AF-AC5B-07CD79D49892}">
      <formula1>"要,否, 　"</formula1>
    </dataValidation>
    <dataValidation type="whole" imeMode="halfAlpha" allowBlank="1" showInputMessage="1" showErrorMessage="1" error="有効な数字を入力してください。10兆円以上になる場合は、9,999,999,999と入力してください" sqref="W523:Y529" xr:uid="{46C82830-AA80-4FA8-8E85-98475A4DB747}">
      <formula1>-9999999999</formula1>
      <formula2>9999999999</formula2>
    </dataValidation>
    <dataValidation type="list" imeMode="halfAlpha" allowBlank="1" showInputMessage="1" showErrorMessage="1" error="リストから選択してください" sqref="H530:I543" xr:uid="{D4B264BA-F367-49D3-8B59-CC4E85F91EDD}">
      <formula1>"○,　"</formula1>
    </dataValidation>
    <dataValidation type="list" imeMode="halfAlpha" allowBlank="1" showInputMessage="1" showErrorMessage="1" error="リストから選択してください" sqref="O530" xr:uid="{064E32D6-D932-42CA-9193-C589FB442DD1}">
      <formula1>"○,　"</formula1>
    </dataValidation>
    <dataValidation type="list" imeMode="halfAlpha" allowBlank="1" showInputMessage="1" showErrorMessage="1" error="リストから選択してください" sqref="O531" xr:uid="{31E49750-86FC-4DAA-9627-0B29A7D15033}">
      <formula1>"○,　"</formula1>
    </dataValidation>
    <dataValidation type="list" imeMode="halfAlpha" allowBlank="1" showInputMessage="1" showErrorMessage="1" error="リストから選択してください" sqref="O532" xr:uid="{F4369562-6EAD-49CD-9206-07792ED13657}">
      <formula1>"○,　"</formula1>
    </dataValidation>
    <dataValidation type="list" imeMode="halfAlpha" allowBlank="1" showInputMessage="1" showErrorMessage="1" error="リストから選択してください" sqref="O533" xr:uid="{473602CA-CFE1-4E14-AD81-46E69E04321D}">
      <formula1>"○,　"</formula1>
    </dataValidation>
    <dataValidation type="list" imeMode="halfAlpha" allowBlank="1" showInputMessage="1" showErrorMessage="1" error="リストから選択してください" sqref="O534" xr:uid="{8EBC361A-E76D-4FFC-895F-57B19214ED0E}">
      <formula1>"○,　"</formula1>
    </dataValidation>
    <dataValidation type="list" imeMode="halfAlpha" allowBlank="1" showInputMessage="1" showErrorMessage="1" error="リストから選択してください" sqref="O535" xr:uid="{A1977DCD-1422-4006-B1ED-FA02B5582984}">
      <formula1>"○,　"</formula1>
    </dataValidation>
    <dataValidation type="list" imeMode="halfAlpha" allowBlank="1" showInputMessage="1" showErrorMessage="1" error="リストから選択してください" sqref="O536" xr:uid="{B32D09CF-76FE-4D84-B012-DB1B5EC25F32}">
      <formula1>"○,　"</formula1>
    </dataValidation>
    <dataValidation type="list" imeMode="halfAlpha" allowBlank="1" showInputMessage="1" showErrorMessage="1" error="リストから選択してください" sqref="O537" xr:uid="{3814E885-49EB-4D05-8CAC-DE7AE362DCDA}">
      <formula1>"○,　"</formula1>
    </dataValidation>
    <dataValidation type="list" imeMode="halfAlpha" allowBlank="1" showInputMessage="1" showErrorMessage="1" error="リストから選択してください" sqref="O538" xr:uid="{78050F2D-78AC-45E4-B19B-6D5BC74EF134}">
      <formula1>"○,　"</formula1>
    </dataValidation>
    <dataValidation type="list" imeMode="halfAlpha" allowBlank="1" showInputMessage="1" showErrorMessage="1" error="リストから選択してください" sqref="O539" xr:uid="{6E996C8F-14EE-4F33-9955-065BDB271180}">
      <formula1>"○,　"</formula1>
    </dataValidation>
    <dataValidation type="list" imeMode="halfAlpha" allowBlank="1" showInputMessage="1" showErrorMessage="1" error="リストから選択してください" sqref="O540" xr:uid="{5F5E35D9-67BC-4F77-BED6-9014EC6AF41C}">
      <formula1>"○,　"</formula1>
    </dataValidation>
    <dataValidation type="list" imeMode="halfAlpha" allowBlank="1" showInputMessage="1" showErrorMessage="1" error="リストから選択してください" sqref="O541" xr:uid="{0882243D-D309-49EF-AFF5-B56BF54A5440}">
      <formula1>"○,　"</formula1>
    </dataValidation>
    <dataValidation type="list" imeMode="halfAlpha" allowBlank="1" showInputMessage="1" showErrorMessage="1" error="リストから選択してください" sqref="O542" xr:uid="{612D2AC1-8057-4221-93F1-F1214F7B3C0B}">
      <formula1>"○,　"</formula1>
    </dataValidation>
    <dataValidation type="list" imeMode="halfAlpha" allowBlank="1" showInputMessage="1" showErrorMessage="1" error="リストから選択してください" sqref="O543" xr:uid="{B51D9803-56D5-4831-AD21-A294F98FC1FE}">
      <formula1>"○,　"</formula1>
    </dataValidation>
    <dataValidation type="list" imeMode="halfAlpha" allowBlank="1" showInputMessage="1" showErrorMessage="1" error="リストから選択してください" sqref="U530:V543" xr:uid="{BACEA7BA-22F5-4BFD-A34D-0B5A30E0A877}">
      <formula1>"要,否, 　"</formula1>
    </dataValidation>
    <dataValidation type="whole" imeMode="halfAlpha" allowBlank="1" showInputMessage="1" showErrorMessage="1" error="有効な数字を入力してください。10兆円以上になる場合は、9,999,999,999と入力してください" sqref="W530:Y543" xr:uid="{CD8D85B4-C760-440B-970F-C702D23E504F}">
      <formula1>-9999999999</formula1>
      <formula2>9999999999</formula2>
    </dataValidation>
    <dataValidation type="list" imeMode="halfAlpha" allowBlank="1" showInputMessage="1" showErrorMessage="1" error="リストから選択してください" sqref="H544:I553" xr:uid="{7CCBF64F-34AB-4F4C-8A9D-696DD11F6EE4}">
      <formula1>"○,　"</formula1>
    </dataValidation>
    <dataValidation type="list" imeMode="halfAlpha" allowBlank="1" showInputMessage="1" showErrorMessage="1" error="リストから選択してください" sqref="O544" xr:uid="{3C5B5384-4F7A-4322-9F57-D16A010550CB}">
      <formula1>"○,　"</formula1>
    </dataValidation>
    <dataValidation type="list" imeMode="halfAlpha" allowBlank="1" showInputMessage="1" showErrorMessage="1" error="リストから選択してください" sqref="O545" xr:uid="{1ED690A9-813E-48BD-9E8B-F8327A6A7DA3}">
      <formula1>"○,　"</formula1>
    </dataValidation>
    <dataValidation type="list" imeMode="halfAlpha" allowBlank="1" showInputMessage="1" showErrorMessage="1" error="リストから選択してください" sqref="O546" xr:uid="{BBD6A67A-1EC4-4E56-B8E8-F98888834264}">
      <formula1>"○,　"</formula1>
    </dataValidation>
    <dataValidation type="list" imeMode="halfAlpha" allowBlank="1" showInputMessage="1" showErrorMessage="1" error="リストから選択してください" sqref="O547" xr:uid="{80FC9609-6151-4E6A-AC8A-70F7DBE1A941}">
      <formula1>"○,　"</formula1>
    </dataValidation>
    <dataValidation type="list" imeMode="halfAlpha" allowBlank="1" showInputMessage="1" showErrorMessage="1" error="リストから選択してください" sqref="O548" xr:uid="{74D82E02-EE75-4AF0-9FB3-5E3B1F6CBA7A}">
      <formula1>"○,　"</formula1>
    </dataValidation>
    <dataValidation type="list" imeMode="halfAlpha" allowBlank="1" showInputMessage="1" showErrorMessage="1" error="リストから選択してください" sqref="O549" xr:uid="{ED4B6B58-5F95-4CFE-854B-77B92B0AE758}">
      <formula1>"○,　"</formula1>
    </dataValidation>
    <dataValidation type="list" imeMode="halfAlpha" allowBlank="1" showInputMessage="1" showErrorMessage="1" error="リストから選択してください" sqref="O550" xr:uid="{6555B2B3-7F45-4091-885E-76A8837A33F7}">
      <formula1>"○,　"</formula1>
    </dataValidation>
    <dataValidation type="list" imeMode="halfAlpha" allowBlank="1" showInputMessage="1" showErrorMessage="1" error="リストから選択してください" sqref="O551" xr:uid="{40BF79CD-5680-4A72-ABD6-343049BDBBDC}">
      <formula1>"○,　"</formula1>
    </dataValidation>
    <dataValidation type="list" imeMode="halfAlpha" allowBlank="1" showInputMessage="1" showErrorMessage="1" error="リストから選択してください" sqref="O552" xr:uid="{A53F62AC-1EAF-4BF2-B533-952140AA72AC}">
      <formula1>"○,　"</formula1>
    </dataValidation>
    <dataValidation type="list" imeMode="halfAlpha" allowBlank="1" showInputMessage="1" showErrorMessage="1" error="リストから選択してください" sqref="O553" xr:uid="{E5A1CFCD-CFAE-43E4-BEE6-42948C966DB1}">
      <formula1>"○,　"</formula1>
    </dataValidation>
    <dataValidation type="list" imeMode="halfAlpha" allowBlank="1" showInputMessage="1" showErrorMessage="1" error="リストから選択してください" sqref="U544:V553" xr:uid="{77582440-CCF3-450F-8E8F-49B6944B4B7C}">
      <formula1>"要,否, 　"</formula1>
    </dataValidation>
    <dataValidation type="whole" imeMode="halfAlpha" allowBlank="1" showInputMessage="1" showErrorMessage="1" error="有効な数字を入力してください。10兆円以上になる場合は、9,999,999,999と入力してください" sqref="W544:Y553" xr:uid="{C4DA4D0C-6D5D-4717-9826-3566C21AA5A7}">
      <formula1>-9999999999</formula1>
      <formula2>9999999999</formula2>
    </dataValidation>
    <dataValidation type="list" imeMode="halfAlpha" allowBlank="1" showInputMessage="1" showErrorMessage="1" error="リストから選択してください" sqref="H554:I557" xr:uid="{A7BAAD78-07D5-40EE-9AFA-481A586F7D91}">
      <formula1>"○,　"</formula1>
    </dataValidation>
    <dataValidation type="list" imeMode="halfAlpha" allowBlank="1" showInputMessage="1" showErrorMessage="1" error="リストから選択してください" sqref="O554" xr:uid="{535109EC-1456-416F-8186-F0920C7FB8FE}">
      <formula1>"○,　"</formula1>
    </dataValidation>
    <dataValidation type="list" imeMode="halfAlpha" allowBlank="1" showInputMessage="1" showErrorMessage="1" error="リストから選択してください" sqref="O555" xr:uid="{FA91C8C2-90C8-4D20-98E8-C9D52E2DE05B}">
      <formula1>"○,　"</formula1>
    </dataValidation>
    <dataValidation type="list" imeMode="halfAlpha" allowBlank="1" showInputMessage="1" showErrorMessage="1" error="リストから選択してください" sqref="O556" xr:uid="{60F3A1AA-8F9E-4B33-B47B-073A5E4E6F1F}">
      <formula1>"○,　"</formula1>
    </dataValidation>
    <dataValidation type="list" imeMode="halfAlpha" allowBlank="1" showInputMessage="1" showErrorMessage="1" error="リストから選択してください" sqref="O557" xr:uid="{3EA0A390-5869-4EF9-A871-C01156EDCB46}">
      <formula1>"○,　"</formula1>
    </dataValidation>
    <dataValidation type="list" imeMode="halfAlpha" allowBlank="1" showInputMessage="1" showErrorMessage="1" error="リストから選択してください" sqref="U554:V557" xr:uid="{3CDAF3B5-2776-4FD9-902B-F86DB7C189AF}">
      <formula1>"要,否, 　"</formula1>
    </dataValidation>
    <dataValidation type="whole" imeMode="halfAlpha" allowBlank="1" showInputMessage="1" showErrorMessage="1" error="有効な数字を入力してください。10兆円以上になる場合は、9,999,999,999と入力してください" sqref="W554:Y557" xr:uid="{0864C0EB-A134-432D-8647-0BB4CCDE3B34}">
      <formula1>-9999999999</formula1>
      <formula2>9999999999</formula2>
    </dataValidation>
    <dataValidation type="list" imeMode="halfAlpha" allowBlank="1" showInputMessage="1" showErrorMessage="1" error="リストから選択してください" sqref="H558:I571" xr:uid="{F7FE7DE4-82F7-4FE8-A6AC-89C0F2E2EB34}">
      <formula1>"○,　"</formula1>
    </dataValidation>
    <dataValidation type="list" imeMode="halfAlpha" allowBlank="1" showInputMessage="1" showErrorMessage="1" error="リストから選択してください" sqref="O558" xr:uid="{FA47D9F8-2E47-48BA-A659-42D8F63EA13A}">
      <formula1>"○,　"</formula1>
    </dataValidation>
    <dataValidation type="list" imeMode="halfAlpha" allowBlank="1" showInputMessage="1" showErrorMessage="1" error="リストから選択してください" sqref="O559" xr:uid="{ABC2589A-5108-4CEC-BEE8-61DE6BC691F0}">
      <formula1>"○,　"</formula1>
    </dataValidation>
    <dataValidation type="list" imeMode="halfAlpha" allowBlank="1" showInputMessage="1" showErrorMessage="1" error="リストから選択してください" sqref="O560" xr:uid="{B6E20254-F5F2-431F-859A-0E5A0C20154F}">
      <formula1>"○,　"</formula1>
    </dataValidation>
    <dataValidation type="list" imeMode="halfAlpha" allowBlank="1" showInputMessage="1" showErrorMessage="1" error="リストから選択してください" sqref="O561" xr:uid="{B000039E-4ADA-48F1-AF6E-689D9AA8B1F6}">
      <formula1>"○,　"</formula1>
    </dataValidation>
    <dataValidation type="list" imeMode="halfAlpha" allowBlank="1" showInputMessage="1" showErrorMessage="1" error="リストから選択してください" sqref="O562" xr:uid="{A9E0E487-552A-40E5-B9B0-595692340EAC}">
      <formula1>"○,　"</formula1>
    </dataValidation>
    <dataValidation type="list" imeMode="halfAlpha" allowBlank="1" showInputMessage="1" showErrorMessage="1" error="リストから選択してください" sqref="O563" xr:uid="{64C6299D-197D-47DD-8BBA-1615BB2789B7}">
      <formula1>"○,　"</formula1>
    </dataValidation>
    <dataValidation type="list" imeMode="halfAlpha" allowBlank="1" showInputMessage="1" showErrorMessage="1" error="リストから選択してください" sqref="O564" xr:uid="{DA24EB68-CF1E-4AC8-A9BF-099AEBC2D2D3}">
      <formula1>"○,　"</formula1>
    </dataValidation>
    <dataValidation type="list" imeMode="halfAlpha" allowBlank="1" showInputMessage="1" showErrorMessage="1" error="リストから選択してください" sqref="O565" xr:uid="{8C6FD2DB-6D9B-4EEF-818D-D383AC8B0C30}">
      <formula1>"○,　"</formula1>
    </dataValidation>
    <dataValidation type="list" imeMode="halfAlpha" allowBlank="1" showInputMessage="1" showErrorMessage="1" error="リストから選択してください" sqref="O566" xr:uid="{6BDFECA6-CD2B-4FCA-B35A-07EF1198483D}">
      <formula1>"○,　"</formula1>
    </dataValidation>
    <dataValidation type="list" imeMode="halfAlpha" allowBlank="1" showInputMessage="1" showErrorMessage="1" error="リストから選択してください" sqref="O567" xr:uid="{93735291-EADF-423D-9525-01B6F8E40154}">
      <formula1>"○,　"</formula1>
    </dataValidation>
    <dataValidation type="list" imeMode="halfAlpha" allowBlank="1" showInputMessage="1" showErrorMessage="1" error="リストから選択してください" sqref="O568" xr:uid="{1ACDD4CD-3F3B-4CBE-9A7E-249C7F1E6AB1}">
      <formula1>"○,　"</formula1>
    </dataValidation>
    <dataValidation type="list" imeMode="halfAlpha" allowBlank="1" showInputMessage="1" showErrorMessage="1" error="リストから選択してください" sqref="O569" xr:uid="{953E315E-36D1-4BA0-80FA-91A06534707B}">
      <formula1>"○,　"</formula1>
    </dataValidation>
    <dataValidation type="list" imeMode="halfAlpha" allowBlank="1" showInputMessage="1" showErrorMessage="1" error="リストから選択してください" sqref="O570" xr:uid="{34293693-3899-481F-B89C-D02529901F1B}">
      <formula1>"○,　"</formula1>
    </dataValidation>
    <dataValidation type="list" imeMode="halfAlpha" allowBlank="1" showInputMessage="1" showErrorMessage="1" error="リストから選択してください" sqref="O571" xr:uid="{9CF15429-E063-4B2C-92CF-A1747FDBE30E}">
      <formula1>"○,　"</formula1>
    </dataValidation>
    <dataValidation type="list" imeMode="halfAlpha" allowBlank="1" showInputMessage="1" showErrorMessage="1" error="リストから選択してください" sqref="U558:V571" xr:uid="{91675131-2E5A-4169-AEBA-C522399A06B9}">
      <formula1>"要,否, 　"</formula1>
    </dataValidation>
    <dataValidation type="whole" imeMode="halfAlpha" allowBlank="1" showInputMessage="1" showErrorMessage="1" error="有効な数字を入力してください。10兆円以上になる場合は、9,999,999,999と入力してください" sqref="W558:Y571" xr:uid="{D4EBE0C3-FA4D-461D-A768-9FF9A7272CA6}">
      <formula1>-9999999999</formula1>
      <formula2>9999999999</formula2>
    </dataValidation>
    <dataValidation type="list" imeMode="halfAlpha" allowBlank="1" showInputMessage="1" showErrorMessage="1" error="リストから選択してください" sqref="H572:I583" xr:uid="{BA1D1DF8-C4D7-4EF4-A0E1-DCC10132CD78}">
      <formula1>"○,　"</formula1>
    </dataValidation>
    <dataValidation type="list" imeMode="halfAlpha" allowBlank="1" showInputMessage="1" showErrorMessage="1" error="リストから選択してください" sqref="O572" xr:uid="{A6F0CD75-E3F6-4CB0-A226-03677225A106}">
      <formula1>"○,　"</formula1>
    </dataValidation>
    <dataValidation type="list" imeMode="halfAlpha" allowBlank="1" showInputMessage="1" showErrorMessage="1" error="リストから選択してください" sqref="O573" xr:uid="{D2CE2FB2-3CA3-4E9D-90C5-469BDC322832}">
      <formula1>"○,　"</formula1>
    </dataValidation>
    <dataValidation type="list" imeMode="halfAlpha" allowBlank="1" showInputMessage="1" showErrorMessage="1" error="リストから選択してください" sqref="O574" xr:uid="{261BEE14-540A-4327-8549-1E013EA918D4}">
      <formula1>"○,　"</formula1>
    </dataValidation>
    <dataValidation type="list" imeMode="halfAlpha" allowBlank="1" showInputMessage="1" showErrorMessage="1" error="リストから選択してください" sqref="O575" xr:uid="{9CB5531D-F32F-4ABF-BBC8-12EB0DC60D47}">
      <formula1>"○,　"</formula1>
    </dataValidation>
    <dataValidation type="list" imeMode="halfAlpha" allowBlank="1" showInputMessage="1" showErrorMessage="1" error="リストから選択してください" sqref="O576" xr:uid="{09B41C28-1AF2-4436-995F-0AFA68AEE1FD}">
      <formula1>"○,　"</formula1>
    </dataValidation>
    <dataValidation type="list" imeMode="halfAlpha" allowBlank="1" showInputMessage="1" showErrorMessage="1" error="リストから選択してください" sqref="O577" xr:uid="{E64E7DE4-0826-4002-999A-2AD856D6DA7C}">
      <formula1>"○,　"</formula1>
    </dataValidation>
    <dataValidation type="list" imeMode="halfAlpha" allowBlank="1" showInputMessage="1" showErrorMessage="1" error="リストから選択してください" sqref="O578" xr:uid="{729D8347-3B4D-4E32-8B84-8AFE29D7B791}">
      <formula1>"○,　"</formula1>
    </dataValidation>
    <dataValidation type="list" imeMode="halfAlpha" allowBlank="1" showInputMessage="1" showErrorMessage="1" error="リストから選択してください" sqref="O579" xr:uid="{381CCE61-5B00-4DB4-93B6-38C14D85D657}">
      <formula1>"○,　"</formula1>
    </dataValidation>
    <dataValidation type="list" imeMode="halfAlpha" allowBlank="1" showInputMessage="1" showErrorMessage="1" error="リストから選択してください" sqref="O580" xr:uid="{4BF1FF4A-604C-411C-802F-4C2D8A7E7D26}">
      <formula1>"○,　"</formula1>
    </dataValidation>
    <dataValidation type="list" imeMode="halfAlpha" allowBlank="1" showInputMessage="1" showErrorMessage="1" error="リストから選択してください" sqref="O581" xr:uid="{13F8CBE4-2072-47FC-83E4-61FCD32C2213}">
      <formula1>"○,　"</formula1>
    </dataValidation>
    <dataValidation type="list" imeMode="halfAlpha" allowBlank="1" showInputMessage="1" showErrorMessage="1" error="リストから選択してください" sqref="O582" xr:uid="{667189B5-5AE3-4A4A-B727-709153810ED2}">
      <formula1>"○,　"</formula1>
    </dataValidation>
    <dataValidation type="list" imeMode="halfAlpha" allowBlank="1" showInputMessage="1" showErrorMessage="1" error="リストから選択してください" sqref="O583" xr:uid="{728A9ED0-141A-4905-9CBB-E142E46E21B7}">
      <formula1>"○,　"</formula1>
    </dataValidation>
    <dataValidation type="list" imeMode="halfAlpha" allowBlank="1" showInputMessage="1" showErrorMessage="1" error="リストから選択してください" sqref="U572:V583" xr:uid="{1318D023-835E-43EA-B71F-DB08895E3B1C}">
      <formula1>"要,否, 　"</formula1>
    </dataValidation>
    <dataValidation type="whole" imeMode="halfAlpha" allowBlank="1" showInputMessage="1" showErrorMessage="1" error="有効な数字を入力してください。10兆円以上になる場合は、9,999,999,999と入力してください" sqref="W572:Y583" xr:uid="{A900F80D-1F97-47FA-8B53-1ECE7C6D3968}">
      <formula1>-9999999999</formula1>
      <formula2>9999999999</formula2>
    </dataValidation>
    <dataValidation type="list" imeMode="halfAlpha" allowBlank="1" showInputMessage="1" showErrorMessage="1" error="リストから選択してください" sqref="H584:I595" xr:uid="{3095F9A2-D2A9-4A65-93DE-552BAEF739DF}">
      <formula1>"○,　"</formula1>
    </dataValidation>
    <dataValidation type="list" imeMode="halfAlpha" allowBlank="1" showInputMessage="1" showErrorMessage="1" error="リストから選択してください" sqref="O584" xr:uid="{AC9B6611-B3E2-4D23-886A-9038C741A4AB}">
      <formula1>"○,　"</formula1>
    </dataValidation>
    <dataValidation type="list" imeMode="halfAlpha" allowBlank="1" showInputMessage="1" showErrorMessage="1" error="リストから選択してください" sqref="O585" xr:uid="{5A54306E-9BE8-4284-95B7-0242C8278A73}">
      <formula1>"○,　"</formula1>
    </dataValidation>
    <dataValidation type="list" imeMode="halfAlpha" allowBlank="1" showInputMessage="1" showErrorMessage="1" error="リストから選択してください" sqref="O586" xr:uid="{30FFF8BC-98A6-4601-960D-BFD300C1CAA9}">
      <formula1>"○,　"</formula1>
    </dataValidation>
    <dataValidation type="list" imeMode="halfAlpha" allowBlank="1" showInputMessage="1" showErrorMessage="1" error="リストから選択してください" sqref="O587" xr:uid="{18294EB7-8BB9-4100-A938-B14A258D0396}">
      <formula1>"○,　"</formula1>
    </dataValidation>
    <dataValidation type="list" imeMode="halfAlpha" allowBlank="1" showInputMessage="1" showErrorMessage="1" error="リストから選択してください" sqref="O588" xr:uid="{DD175922-F8C2-4A1B-B740-F73A0D4E67CB}">
      <formula1>"○,　"</formula1>
    </dataValidation>
    <dataValidation type="list" imeMode="halfAlpha" allowBlank="1" showInputMessage="1" showErrorMessage="1" error="リストから選択してください" sqref="O589" xr:uid="{722F6CEC-5498-4212-8729-FF960E3B0545}">
      <formula1>"○,　"</formula1>
    </dataValidation>
    <dataValidation type="list" imeMode="halfAlpha" allowBlank="1" showInputMessage="1" showErrorMessage="1" error="リストから選択してください" sqref="O590" xr:uid="{684A031D-9903-4329-84C7-3CBA100C66D3}">
      <formula1>"○,　"</formula1>
    </dataValidation>
    <dataValidation type="list" imeMode="halfAlpha" allowBlank="1" showInputMessage="1" showErrorMessage="1" error="リストから選択してください" sqref="O591" xr:uid="{BC4D8F5E-4ED0-462C-8272-F92BD82C8048}">
      <formula1>"○,　"</formula1>
    </dataValidation>
    <dataValidation type="list" imeMode="halfAlpha" allowBlank="1" showInputMessage="1" showErrorMessage="1" error="リストから選択してください" sqref="O592" xr:uid="{21368DA6-7402-4768-8574-1C9BA5E78EE1}">
      <formula1>"○,　"</formula1>
    </dataValidation>
    <dataValidation type="list" imeMode="halfAlpha" allowBlank="1" showInputMessage="1" showErrorMessage="1" error="リストから選択してください" sqref="O593" xr:uid="{043893A3-5390-43E5-B09C-93E5EC23F79B}">
      <formula1>"○,　"</formula1>
    </dataValidation>
    <dataValidation type="list" imeMode="halfAlpha" allowBlank="1" showInputMessage="1" showErrorMessage="1" error="リストから選択してください" sqref="O594" xr:uid="{5891CEEF-E9B6-4CDE-B7AD-0AA192891DE9}">
      <formula1>"○,　"</formula1>
    </dataValidation>
    <dataValidation type="list" imeMode="halfAlpha" allowBlank="1" showInputMessage="1" showErrorMessage="1" error="リストから選択してください" sqref="O595" xr:uid="{1B7897E7-FBF5-4385-AAB3-46A973E846FB}">
      <formula1>"○,　"</formula1>
    </dataValidation>
    <dataValidation type="list" imeMode="halfAlpha" allowBlank="1" showInputMessage="1" showErrorMessage="1" error="リストから選択してください" sqref="U584:V595" xr:uid="{9E512A6D-0928-4AA0-B834-3E27A6A85744}">
      <formula1>"要,否, 　"</formula1>
    </dataValidation>
    <dataValidation type="whole" imeMode="halfAlpha" allowBlank="1" showInputMessage="1" showErrorMessage="1" error="有効な数字を入力してください。10兆円以上になる場合は、9,999,999,999と入力してください" sqref="W584:Y595" xr:uid="{E587DF0C-FE88-432D-98D5-A3322676437A}">
      <formula1>-9999999999</formula1>
      <formula2>9999999999</formula2>
    </dataValidation>
    <dataValidation type="list" imeMode="halfAlpha" allowBlank="1" showInputMessage="1" showErrorMessage="1" error="リストから選択してください" sqref="H596:I610" xr:uid="{1FEEC2D6-6550-4DB8-94F4-822E9528B0CC}">
      <formula1>"○,　"</formula1>
    </dataValidation>
    <dataValidation type="list" imeMode="halfAlpha" allowBlank="1" showInputMessage="1" showErrorMessage="1" error="リストから選択してください" sqref="O596" xr:uid="{9F46F98D-A4C8-44AC-8401-093A0F2E098B}">
      <formula1>"○,　"</formula1>
    </dataValidation>
    <dataValidation type="list" imeMode="halfAlpha" allowBlank="1" showInputMessage="1" showErrorMessage="1" error="リストから選択してください" sqref="O597" xr:uid="{60D08B67-4459-4A6C-B921-CD8F53B9368F}">
      <formula1>"○,　"</formula1>
    </dataValidation>
    <dataValidation type="list" imeMode="halfAlpha" allowBlank="1" showInputMessage="1" showErrorMessage="1" error="リストから選択してください" sqref="O598" xr:uid="{19534F9D-BDC5-4A3A-838F-4FC2122B0A0A}">
      <formula1>"○,　"</formula1>
    </dataValidation>
    <dataValidation type="list" imeMode="halfAlpha" allowBlank="1" showInputMessage="1" showErrorMessage="1" error="リストから選択してください" sqref="O599" xr:uid="{12D7F12E-8F5F-4083-BB66-93B4B9FA0CF2}">
      <formula1>"○,　"</formula1>
    </dataValidation>
    <dataValidation type="list" imeMode="halfAlpha" allowBlank="1" showInputMessage="1" showErrorMessage="1" error="リストから選択してください" sqref="O600" xr:uid="{A6B22E1B-1800-4757-A50F-B604A7E4B602}">
      <formula1>"○,　"</formula1>
    </dataValidation>
    <dataValidation type="list" imeMode="halfAlpha" allowBlank="1" showInputMessage="1" showErrorMessage="1" error="リストから選択してください" sqref="O601" xr:uid="{61948BC2-32D2-4106-BD74-15977F204158}">
      <formula1>"○,　"</formula1>
    </dataValidation>
    <dataValidation type="list" imeMode="halfAlpha" allowBlank="1" showInputMessage="1" showErrorMessage="1" error="リストから選択してください" sqref="O602" xr:uid="{D28EE112-352D-43F4-9C67-447A791B23DC}">
      <formula1>"○,　"</formula1>
    </dataValidation>
    <dataValidation type="list" imeMode="halfAlpha" allowBlank="1" showInputMessage="1" showErrorMessage="1" error="リストから選択してください" sqref="O603" xr:uid="{C26119EC-E528-4ABB-AF48-E4538AE739CE}">
      <formula1>"○,　"</formula1>
    </dataValidation>
    <dataValidation type="list" imeMode="halfAlpha" allowBlank="1" showInputMessage="1" showErrorMessage="1" error="リストから選択してください" sqref="O604" xr:uid="{53F464A4-6D01-49FB-B6B3-7CC78910B24B}">
      <formula1>"○,　"</formula1>
    </dataValidation>
    <dataValidation type="list" imeMode="halfAlpha" allowBlank="1" showInputMessage="1" showErrorMessage="1" error="リストから選択してください" sqref="O605" xr:uid="{7B1F9F61-067C-450E-A2B1-314790AFE841}">
      <formula1>"○,　"</formula1>
    </dataValidation>
    <dataValidation type="list" imeMode="halfAlpha" allowBlank="1" showInputMessage="1" showErrorMessage="1" error="リストから選択してください" sqref="O606" xr:uid="{8ECFF049-4614-4EC9-A3F5-99851F75CE2E}">
      <formula1>"○,　"</formula1>
    </dataValidation>
    <dataValidation type="list" imeMode="halfAlpha" allowBlank="1" showInputMessage="1" showErrorMessage="1" error="リストから選択してください" sqref="O607" xr:uid="{E1FF9E6C-7F15-4AE2-89F6-1BE6EEB62F39}">
      <formula1>"○,　"</formula1>
    </dataValidation>
    <dataValidation type="list" imeMode="halfAlpha" allowBlank="1" showInputMessage="1" showErrorMessage="1" error="リストから選択してください" sqref="O608" xr:uid="{3B535357-BFA3-4300-9F88-C5FEA8DFBAA3}">
      <formula1>"○,　"</formula1>
    </dataValidation>
    <dataValidation type="list" imeMode="halfAlpha" allowBlank="1" showInputMessage="1" showErrorMessage="1" error="リストから選択してください" sqref="O609" xr:uid="{7FF50F16-B6F5-4B13-A614-708976CFA09D}">
      <formula1>"○,　"</formula1>
    </dataValidation>
    <dataValidation type="list" imeMode="halfAlpha" allowBlank="1" showInputMessage="1" showErrorMessage="1" error="リストから選択してください" sqref="O610" xr:uid="{F10DE549-3909-4659-9DF6-64007E1C948A}">
      <formula1>"○,　"</formula1>
    </dataValidation>
    <dataValidation type="list" imeMode="halfAlpha" allowBlank="1" showInputMessage="1" showErrorMessage="1" error="リストから選択してください" sqref="U596:V610" xr:uid="{378B7DE4-4E33-4297-8E38-EE0AC5CED24F}">
      <formula1>"要,否, 　"</formula1>
    </dataValidation>
    <dataValidation type="whole" imeMode="halfAlpha" allowBlank="1" showInputMessage="1" showErrorMessage="1" error="有効な数字を入力してください。10兆円以上になる場合は、9,999,999,999と入力してください" sqref="W596:Y610" xr:uid="{DE6E5634-AC4C-490D-8426-9C1B4979A7FA}">
      <formula1>-9999999999</formula1>
      <formula2>9999999999</formula2>
    </dataValidation>
    <dataValidation type="date" imeMode="halfAlpha" allowBlank="1" showInputMessage="1" showErrorMessage="1" error="有効な日付を入力してください" sqref="V615:Y615" xr:uid="{5241265A-3E27-47E3-9D0B-50BC8E621DA5}">
      <formula1>92</formula1>
      <formula2>73415</formula2>
    </dataValidation>
    <dataValidation type="date" imeMode="halfAlpha" allowBlank="1" showInputMessage="1" showErrorMessage="1" error="有効な日付を入力してください" sqref="V616:Y616" xr:uid="{E9DF8FEE-7862-42C6-AF1D-E1CD477B6AE6}">
      <formula1>92</formula1>
      <formula2>73415</formula2>
    </dataValidation>
    <dataValidation type="date" imeMode="halfAlpha" allowBlank="1" showInputMessage="1" showErrorMessage="1" error="有効な日付を入力してください" sqref="V617:Y617" xr:uid="{45C5929F-A697-4641-A888-2DB0DDCC40D4}">
      <formula1>92</formula1>
      <formula2>73415</formula2>
    </dataValidation>
    <dataValidation type="date" imeMode="halfAlpha" allowBlank="1" showInputMessage="1" showErrorMessage="1" error="有効な日付を入力してください" sqref="V618:Y618" xr:uid="{7071B3B5-8D82-48CB-B3B8-EC01B0899059}">
      <formula1>92</formula1>
      <formula2>73415</formula2>
    </dataValidation>
    <dataValidation type="date" imeMode="halfAlpha" allowBlank="1" showInputMessage="1" showErrorMessage="1" error="有効な日付を入力してください" sqref="V619:Y619" xr:uid="{BF4175C4-683D-490F-BDAB-72E9BFADC479}">
      <formula1>92</formula1>
      <formula2>73415</formula2>
    </dataValidation>
    <dataValidation type="date" imeMode="halfAlpha" allowBlank="1" showInputMessage="1" showErrorMessage="1" error="有効な日付を入力してください" sqref="V620:Y620" xr:uid="{79B2FF9D-BB65-4AB0-8E5D-F1236F4B5F6E}">
      <formula1>92</formula1>
      <formula2>73415</formula2>
    </dataValidation>
  </dataValidations>
  <pageMargins left="0.19685039370078741" right="0.19685039370078741" top="0.39370078740157483" bottom="0.19685039370078741" header="0.19685039370078741" footer="0.19685039370078741"/>
  <pageSetup paperSize="9" scale="62"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22"/>
  </cols>
  <sheetData>
    <row r="1" spans="1:1" x14ac:dyDescent="0.15">
      <c r="A1" s="122"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22" t="str">
        <f>"@神奈川県@和歌山県@鹿児島県@"</f>
        <v>@神奈川県@和歌山県@鹿児島県@</v>
      </c>
    </row>
    <row r="3" spans="1:1" x14ac:dyDescent="0.15">
      <c r="A3" s="122" t="s">
        <v>534</v>
      </c>
    </row>
    <row r="4" spans="1:1" x14ac:dyDescent="0.15">
      <c r="A4" s="122" t="s">
        <v>535</v>
      </c>
    </row>
  </sheetData>
  <sheetProtection algorithmName="SHA-512" hashValue="Y3j/4Ja3BcPniwQKKZg2VlEs6uGUWXV3BIg+DjuQ7fVXbocwxhzhKNH+fwuf4+Dbw4RpvTwGeyga+65uvTv2Ug==" saltValue="LA4wrYo7cTGDvAWFP7Ircw==" spinCount="100000" sheet="1" objects="1" scenarios="1"/>
  <phoneticPr fontId="5"/>
  <pageMargins left="0.7" right="0.7" top="0.75" bottom="0.75" header="0.3" footer="0.3"/>
  <pageSetup paperSize="9" orientation="portrait" r:id="rId1"/>
</worksheet>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